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jakroon\Downloads\"/>
    </mc:Choice>
  </mc:AlternateContent>
  <xr:revisionPtr revIDLastSave="0" documentId="8_{E224B39A-E7D2-4345-8DC9-1005DC8BEB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dido" sheetId="1" r:id="rId1"/>
    <sheet name="." sheetId="3" state="hidden" r:id="rId2"/>
  </sheets>
  <definedNames>
    <definedName name="_xlnm.Print_Area" localSheetId="0">Pedido!$B$1:$T$75</definedName>
    <definedName name="Escala">'.'!$A$19:$A$22</definedName>
    <definedName name="Modif3">'.'!$A$15:$A$18</definedName>
    <definedName name="Modif5">'.'!$A$10:$A$14</definedName>
    <definedName name="Modifbase">'.'!$A$8:$A$9</definedName>
    <definedName name="Purificación">'.'!$A$5:$A$7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R20" i="1"/>
  <c r="R21" i="1"/>
  <c r="AH21" i="1" s="1"/>
  <c r="R22" i="1"/>
  <c r="AH22" i="1" s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18" i="1"/>
  <c r="U18" i="1"/>
  <c r="V18" i="1" s="1"/>
  <c r="W18" i="1" s="1"/>
  <c r="X18" i="1" s="1"/>
  <c r="AB18" i="1"/>
  <c r="AB19" i="1"/>
  <c r="AB20" i="1"/>
  <c r="AB21" i="1"/>
  <c r="AB22" i="1"/>
  <c r="U19" i="1"/>
  <c r="U20" i="1"/>
  <c r="V20" i="1" s="1"/>
  <c r="W20" i="1" s="1"/>
  <c r="X20" i="1" s="1"/>
  <c r="U21" i="1"/>
  <c r="V21" i="1" s="1"/>
  <c r="W21" i="1" s="1"/>
  <c r="X21" i="1" s="1"/>
  <c r="U22" i="1"/>
  <c r="V22" i="1"/>
  <c r="W22" i="1" s="1"/>
  <c r="X22" i="1" s="1"/>
  <c r="AD18" i="1"/>
  <c r="AE18" i="1"/>
  <c r="AF18" i="1"/>
  <c r="T22" i="1"/>
  <c r="AD19" i="1"/>
  <c r="AE19" i="1"/>
  <c r="AF19" i="1"/>
  <c r="AD20" i="1"/>
  <c r="AE20" i="1"/>
  <c r="AF20" i="1"/>
  <c r="AD21" i="1"/>
  <c r="AE21" i="1"/>
  <c r="AF21" i="1"/>
  <c r="AD22" i="1"/>
  <c r="AE22" i="1"/>
  <c r="AF22" i="1"/>
  <c r="F15" i="1"/>
  <c r="T21" i="1"/>
  <c r="T20" i="1"/>
  <c r="T19" i="1"/>
  <c r="T18" i="1"/>
  <c r="Y22" i="1"/>
  <c r="Z22" i="1" s="1"/>
  <c r="AA22" i="1" s="1"/>
  <c r="Y21" i="1"/>
  <c r="Z21" i="1"/>
  <c r="AA21" i="1" s="1"/>
  <c r="P21" i="1" s="1"/>
  <c r="AC20" i="1"/>
  <c r="AG20" i="1"/>
  <c r="AG19" i="1"/>
  <c r="V19" i="1"/>
  <c r="W19" i="1" s="1"/>
  <c r="X19" i="1" s="1"/>
  <c r="N19" i="1" s="1"/>
  <c r="Y19" i="1"/>
  <c r="Z19" i="1" s="1"/>
  <c r="AA19" i="1" s="1"/>
  <c r="P19" i="1" s="1"/>
  <c r="AC19" i="1"/>
  <c r="AH19" i="1"/>
  <c r="AC21" i="1" l="1"/>
  <c r="P22" i="1"/>
  <c r="N20" i="1"/>
  <c r="AG22" i="1"/>
  <c r="N22" i="1"/>
  <c r="AC22" i="1"/>
  <c r="AG21" i="1"/>
  <c r="Y20" i="1"/>
  <c r="Z20" i="1" s="1"/>
  <c r="AA20" i="1" s="1"/>
  <c r="P20" i="1" s="1"/>
  <c r="AH20" i="1"/>
  <c r="N21" i="1"/>
  <c r="G49" i="1"/>
  <c r="G50" i="1" s="1"/>
  <c r="N18" i="1"/>
  <c r="Y18" i="1"/>
  <c r="Z18" i="1" s="1"/>
  <c r="AA18" i="1" s="1"/>
  <c r="P18" i="1" s="1"/>
  <c r="AH18" i="1"/>
  <c r="R47" i="1"/>
  <c r="P47" i="1" l="1"/>
  <c r="N47" i="1"/>
  <c r="G51" i="1"/>
  <c r="AG18" i="1"/>
  <c r="AC18" i="1"/>
</calcChain>
</file>

<file path=xl/sharedStrings.xml><?xml version="1.0" encoding="utf-8"?>
<sst xmlns="http://schemas.openxmlformats.org/spreadsheetml/2006/main" count="185" uniqueCount="145">
  <si>
    <t>Tel.:</t>
  </si>
  <si>
    <t>Email:</t>
  </si>
  <si>
    <t>0,01 µmol</t>
  </si>
  <si>
    <t>0,05 µmol</t>
  </si>
  <si>
    <t>0,2 µmol</t>
  </si>
  <si>
    <t xml:space="preserve">Total </t>
  </si>
  <si>
    <t>Bases</t>
  </si>
  <si>
    <t>Número Pedido</t>
  </si>
  <si>
    <t>Número Cliente</t>
  </si>
  <si>
    <t>Dirección de entrega</t>
  </si>
  <si>
    <t>Información del pedido</t>
  </si>
  <si>
    <t>Fecha</t>
  </si>
  <si>
    <t>Nombre oligo</t>
  </si>
  <si>
    <t>Escala</t>
  </si>
  <si>
    <t>Secuencia (5' a 3')</t>
  </si>
  <si>
    <t>Nombre</t>
  </si>
  <si>
    <t>Departamento</t>
  </si>
  <si>
    <t>Centro</t>
  </si>
  <si>
    <t>Dirección</t>
  </si>
  <si>
    <t>Comentarios:</t>
  </si>
  <si>
    <t>Importe total pedido</t>
  </si>
  <si>
    <t>Euros</t>
  </si>
  <si>
    <t>Subtotal</t>
  </si>
  <si>
    <t>7% IVA</t>
  </si>
  <si>
    <t>Total con IVA</t>
  </si>
  <si>
    <t>Importe</t>
  </si>
  <si>
    <t>Descripción</t>
  </si>
  <si>
    <t>1,0 µmol</t>
  </si>
  <si>
    <t>Detalle del pedido</t>
  </si>
  <si>
    <t>HPLC</t>
  </si>
  <si>
    <t>Inosine</t>
  </si>
  <si>
    <t>Uridine</t>
  </si>
  <si>
    <t xml:space="preserve">Formulario solicitud síntesis oligos </t>
  </si>
  <si>
    <t>Purif</t>
  </si>
  <si>
    <t>3'modif</t>
  </si>
  <si>
    <t>5'modif</t>
  </si>
  <si>
    <t>Purificación</t>
  </si>
  <si>
    <t>Modif 3'</t>
  </si>
  <si>
    <t>Modif 5'</t>
  </si>
  <si>
    <t>Tel contacto</t>
  </si>
  <si>
    <t>Dirección de facturación</t>
  </si>
  <si>
    <t>NIF:</t>
  </si>
  <si>
    <t>Total bases</t>
  </si>
  <si>
    <t>Nº total de oligos</t>
  </si>
  <si>
    <t>10 µmol</t>
  </si>
  <si>
    <t>CP / Poblacion</t>
  </si>
  <si>
    <t>HPSF</t>
  </si>
  <si>
    <t>Yes</t>
  </si>
  <si>
    <t>No</t>
  </si>
  <si>
    <r>
      <rPr>
        <sz val="8"/>
        <rFont val="Arial"/>
        <family val="2"/>
      </rPr>
      <t>Alexa Fluor 350</t>
    </r>
  </si>
  <si>
    <r>
      <rPr>
        <sz val="8"/>
        <rFont val="Arial"/>
        <family val="2"/>
      </rPr>
      <t>Alexa Fluor 488</t>
    </r>
  </si>
  <si>
    <r>
      <rPr>
        <sz val="8"/>
        <rFont val="Arial"/>
        <family val="2"/>
      </rPr>
      <t>Alexa Fluor 555</t>
    </r>
  </si>
  <si>
    <r>
      <rPr>
        <sz val="8"/>
        <rFont val="Arial"/>
        <family val="2"/>
      </rPr>
      <t>Alexa Fluor 647</t>
    </r>
  </si>
  <si>
    <t>5'Modifications</t>
  </si>
  <si>
    <r>
      <rPr>
        <sz val="8"/>
        <rFont val="Arial"/>
        <family val="2"/>
      </rPr>
      <t>Bodipy FL</t>
    </r>
  </si>
  <si>
    <r>
      <rPr>
        <sz val="8"/>
        <rFont val="Arial"/>
        <family val="2"/>
      </rPr>
      <t>Bodipy 530/550</t>
    </r>
  </si>
  <si>
    <r>
      <rPr>
        <sz val="8"/>
        <rFont val="Arial"/>
        <family val="2"/>
      </rPr>
      <t>Bodipy TMR-X</t>
    </r>
  </si>
  <si>
    <r>
      <rPr>
        <sz val="8"/>
        <rFont val="Arial"/>
        <family val="2"/>
      </rPr>
      <t>Bodipy 630/650</t>
    </r>
  </si>
  <si>
    <r>
      <rPr>
        <sz val="8"/>
        <rFont val="Arial"/>
        <family val="2"/>
      </rPr>
      <t>Bodipy 650/665</t>
    </r>
  </si>
  <si>
    <t>FAM</t>
  </si>
  <si>
    <r>
      <rPr>
        <sz val="8"/>
        <rFont val="Arial"/>
        <family val="2"/>
      </rPr>
      <t>Fluoresceinthiocyanat (FITC)</t>
    </r>
  </si>
  <si>
    <r>
      <rPr>
        <sz val="8"/>
        <rFont val="Arial"/>
        <family val="2"/>
      </rPr>
      <t>JOE</t>
    </r>
  </si>
  <si>
    <r>
      <rPr>
        <sz val="8"/>
        <rFont val="Arial"/>
        <family val="2"/>
      </rPr>
      <t>LC 610</t>
    </r>
  </si>
  <si>
    <r>
      <rPr>
        <sz val="8"/>
        <rFont val="Arial"/>
        <family val="2"/>
      </rPr>
      <t>LC 640</t>
    </r>
  </si>
  <si>
    <r>
      <rPr>
        <sz val="8"/>
        <rFont val="Arial"/>
        <family val="2"/>
      </rPr>
      <t>Oregon Green 488</t>
    </r>
  </si>
  <si>
    <r>
      <rPr>
        <sz val="8"/>
        <rFont val="Arial"/>
        <family val="2"/>
      </rPr>
      <t>Oregon Green 514</t>
    </r>
  </si>
  <si>
    <r>
      <rPr>
        <sz val="8"/>
        <rFont val="Arial"/>
        <family val="2"/>
      </rPr>
      <t>Rhodamin Green</t>
    </r>
  </si>
  <si>
    <r>
      <rPr>
        <sz val="8"/>
        <rFont val="Arial"/>
        <family val="2"/>
      </rPr>
      <t>Rhodamin Red</t>
    </r>
  </si>
  <si>
    <r>
      <rPr>
        <sz val="8"/>
        <rFont val="Arial"/>
        <family val="2"/>
      </rPr>
      <t>ROX</t>
    </r>
  </si>
  <si>
    <r>
      <rPr>
        <sz val="8"/>
        <rFont val="Arial"/>
        <family val="2"/>
      </rPr>
      <t>Texas Red</t>
    </r>
  </si>
  <si>
    <t>3'Modifications</t>
  </si>
  <si>
    <r>
      <rPr>
        <sz val="8"/>
        <rFont val="Arial"/>
        <family val="2"/>
      </rPr>
      <t>Fluoresceine</t>
    </r>
  </si>
  <si>
    <r>
      <rPr>
        <b/>
        <sz val="10"/>
        <rFont val="Calibri"/>
        <family val="2"/>
      </rPr>
      <t>Email:</t>
    </r>
    <r>
      <rPr>
        <b/>
        <sz val="10"/>
        <color indexed="30"/>
        <rFont val="Calibri"/>
        <family val="2"/>
      </rPr>
      <t xml:space="preserve"> order@isogen-lifescience.com</t>
    </r>
  </si>
  <si>
    <t>FITC -Fluoresceinthiocyanat</t>
  </si>
  <si>
    <t>NGS Grade</t>
  </si>
  <si>
    <t>TAMRA</t>
  </si>
  <si>
    <t>BBQ650</t>
  </si>
  <si>
    <t>BHQ1</t>
  </si>
  <si>
    <t>BHQ2</t>
  </si>
  <si>
    <t>Dabcyl</t>
  </si>
  <si>
    <t>Eclipse</t>
  </si>
  <si>
    <t>DY-682</t>
  </si>
  <si>
    <t>DY-782</t>
  </si>
  <si>
    <t>DY 480XL</t>
  </si>
  <si>
    <t>DY-415</t>
  </si>
  <si>
    <t>DY-649</t>
  </si>
  <si>
    <t>DY-610</t>
  </si>
  <si>
    <t xml:space="preserve"> ATTO740</t>
  </si>
  <si>
    <t>ATTO 655</t>
  </si>
  <si>
    <t>ATTO 647N</t>
  </si>
  <si>
    <t>ATTO 680</t>
  </si>
  <si>
    <t>ATTO 633</t>
  </si>
  <si>
    <t>ATTO 550</t>
  </si>
  <si>
    <t>ATTO 594</t>
  </si>
  <si>
    <t>ATTO 488</t>
  </si>
  <si>
    <t>ATTO 565</t>
  </si>
  <si>
    <t>ATTO 610</t>
  </si>
  <si>
    <t>ATTO 520</t>
  </si>
  <si>
    <t>ATTO 465</t>
  </si>
  <si>
    <t>ATTO 425</t>
  </si>
  <si>
    <t>ATTO 740</t>
  </si>
  <si>
    <t xml:space="preserve"> DY-649</t>
  </si>
  <si>
    <t>Alexa Fluor 350</t>
  </si>
  <si>
    <t>Alexa Fluor 488</t>
  </si>
  <si>
    <t>Alexa Fluor 555</t>
  </si>
  <si>
    <t>Alexa Fluor 647</t>
  </si>
  <si>
    <t>Bodipy FL</t>
  </si>
  <si>
    <t>Bodipy 530/550</t>
  </si>
  <si>
    <t>Bodipy TMR-X</t>
  </si>
  <si>
    <t>Bodipy 630/650</t>
  </si>
  <si>
    <t>Bodipy 650/665</t>
  </si>
  <si>
    <t>Cy3</t>
  </si>
  <si>
    <t>Cy5</t>
  </si>
  <si>
    <t>Cy3.5</t>
  </si>
  <si>
    <t>Cy5.5</t>
  </si>
  <si>
    <t>HEX</t>
  </si>
  <si>
    <t>JOE</t>
  </si>
  <si>
    <t>LC 610</t>
  </si>
  <si>
    <t>LC 640</t>
  </si>
  <si>
    <t>Oregon Green 488</t>
  </si>
  <si>
    <t>Oregon Green 514</t>
  </si>
  <si>
    <t>Rhodamin Green</t>
  </si>
  <si>
    <t>Rhodamin Red</t>
  </si>
  <si>
    <t>ROX</t>
  </si>
  <si>
    <t>TET</t>
  </si>
  <si>
    <t>Texas Red</t>
  </si>
  <si>
    <t>Yakima Yellow</t>
  </si>
  <si>
    <t>ATTO 700</t>
  </si>
  <si>
    <t>Salt Free</t>
  </si>
  <si>
    <t>0,01 μmol</t>
  </si>
  <si>
    <t>0,05 μmol</t>
  </si>
  <si>
    <t>0,20 μmol</t>
  </si>
  <si>
    <t>1,00 μmol</t>
  </si>
  <si>
    <t>(q)PCR Primer*</t>
  </si>
  <si>
    <t>CY3B</t>
  </si>
  <si>
    <t>Amino-C6</t>
  </si>
  <si>
    <t>Amino-C12</t>
  </si>
  <si>
    <t>AminoC3,C7</t>
  </si>
  <si>
    <t>Biotin</t>
  </si>
  <si>
    <t>Cholesterol</t>
  </si>
  <si>
    <t>Digoxigenin</t>
  </si>
  <si>
    <t>Phosphate</t>
  </si>
  <si>
    <t>SpacerC3</t>
  </si>
  <si>
    <t>SpacerC18</t>
  </si>
  <si>
    <t>Modif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</si>
</sst>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3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11"/>
      <name val="Calibri"/>
      <family val="2"/>
      <scheme val="minor"/>
    </font>
    <font>
      <u/>
      <sz val="9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5" fillId="0" borderId="1" xfId="0" applyFont="1" applyBorder="1" applyAlignment="1">
      <alignment vertical="top" wrapText="1"/>
    </xf>
    <xf numFmtId="2" fontId="0" fillId="0" borderId="0" xfId="0" applyNumberFormat="1"/>
    <xf numFmtId="2" fontId="0" fillId="0" borderId="2" xfId="0" applyNumberFormat="1" applyBorder="1"/>
    <xf numFmtId="2" fontId="0" fillId="0" borderId="0" xfId="0" applyNumberFormat="1" applyFill="1"/>
    <xf numFmtId="2" fontId="0" fillId="0" borderId="3" xfId="0" applyNumberFormat="1" applyBorder="1"/>
    <xf numFmtId="2" fontId="6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1" fillId="0" borderId="0" xfId="0" applyFont="1"/>
    <xf numFmtId="0" fontId="4" fillId="0" borderId="0" xfId="0" applyFont="1" applyBorder="1" applyAlignment="1">
      <alignment horizontal="left" vertical="top" wrapText="1" indent="1"/>
    </xf>
    <xf numFmtId="0" fontId="7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12" fillId="0" borderId="0" xfId="0" applyFont="1" applyBorder="1" applyProtection="1"/>
    <xf numFmtId="0" fontId="13" fillId="0" borderId="0" xfId="0" applyFont="1" applyProtection="1"/>
    <xf numFmtId="0" fontId="11" fillId="0" borderId="0" xfId="0" applyFont="1" applyProtection="1"/>
    <xf numFmtId="0" fontId="14" fillId="0" borderId="0" xfId="0" applyFont="1" applyAlignment="1" applyProtection="1">
      <alignment horizontal="left" vertical="justify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Protection="1"/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Protection="1"/>
    <xf numFmtId="0" fontId="16" fillId="0" borderId="0" xfId="0" applyFont="1" applyProtection="1"/>
    <xf numFmtId="0" fontId="18" fillId="0" borderId="0" xfId="0" applyFont="1" applyAlignment="1" applyProtection="1">
      <alignment horizontal="right"/>
    </xf>
    <xf numFmtId="0" fontId="11" fillId="0" borderId="0" xfId="0" applyFont="1" applyFill="1" applyBorder="1" applyAlignment="1" applyProtection="1"/>
    <xf numFmtId="0" fontId="19" fillId="0" borderId="0" xfId="0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1" fillId="0" borderId="0" xfId="0" applyFont="1" applyAlignment="1" applyProtection="1">
      <alignment horizontal="left" vertical="center"/>
    </xf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8" fillId="0" borderId="0" xfId="0" applyFont="1" applyProtection="1"/>
    <xf numFmtId="1" fontId="11" fillId="0" borderId="0" xfId="0" applyNumberFormat="1" applyFont="1" applyFill="1" applyBorder="1" applyProtection="1"/>
    <xf numFmtId="0" fontId="22" fillId="2" borderId="2" xfId="0" applyFont="1" applyFill="1" applyBorder="1" applyProtection="1"/>
    <xf numFmtId="0" fontId="22" fillId="2" borderId="7" xfId="0" applyFont="1" applyFill="1" applyBorder="1" applyProtection="1"/>
    <xf numFmtId="0" fontId="22" fillId="0" borderId="0" xfId="0" applyFont="1" applyFill="1" applyBorder="1" applyProtection="1"/>
    <xf numFmtId="0" fontId="23" fillId="0" borderId="0" xfId="0" applyFont="1" applyAlignment="1" applyProtection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2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26" fillId="0" borderId="0" xfId="0" applyFont="1" applyFill="1" applyProtection="1"/>
    <xf numFmtId="0" fontId="26" fillId="0" borderId="0" xfId="0" applyFont="1" applyBorder="1" applyProtection="1"/>
    <xf numFmtId="2" fontId="26" fillId="3" borderId="2" xfId="0" applyNumberFormat="1" applyFont="1" applyFill="1" applyBorder="1" applyProtection="1"/>
    <xf numFmtId="2" fontId="18" fillId="0" borderId="0" xfId="0" applyNumberFormat="1" applyFont="1" applyBorder="1" applyProtection="1"/>
    <xf numFmtId="0" fontId="27" fillId="0" borderId="0" xfId="0" applyFont="1" applyAlignment="1" applyProtection="1">
      <alignment horizontal="left" vertical="center"/>
    </xf>
    <xf numFmtId="2" fontId="11" fillId="0" borderId="0" xfId="0" applyNumberFormat="1" applyFont="1" applyProtection="1"/>
    <xf numFmtId="0" fontId="26" fillId="0" borderId="0" xfId="0" applyFont="1" applyFill="1" applyBorder="1" applyProtection="1"/>
    <xf numFmtId="0" fontId="18" fillId="0" borderId="0" xfId="0" applyFont="1" applyFill="1" applyBorder="1" applyProtection="1"/>
    <xf numFmtId="0" fontId="27" fillId="0" borderId="0" xfId="0" applyFont="1" applyAlignment="1" applyProtection="1">
      <alignment horizontal="left" vertical="justify"/>
    </xf>
    <xf numFmtId="0" fontId="26" fillId="0" borderId="0" xfId="0" applyFont="1" applyProtection="1"/>
    <xf numFmtId="0" fontId="18" fillId="4" borderId="0" xfId="0" applyFont="1" applyFill="1" applyBorder="1" applyProtection="1"/>
    <xf numFmtId="0" fontId="13" fillId="0" borderId="10" xfId="0" applyFont="1" applyFill="1" applyBorder="1" applyProtection="1"/>
    <xf numFmtId="0" fontId="26" fillId="0" borderId="1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20" fillId="5" borderId="11" xfId="0" applyFont="1" applyFill="1" applyBorder="1" applyAlignment="1" applyProtection="1">
      <alignment horizontal="center"/>
    </xf>
    <xf numFmtId="0" fontId="18" fillId="5" borderId="0" xfId="0" applyFont="1" applyFill="1" applyProtection="1"/>
    <xf numFmtId="0" fontId="18" fillId="5" borderId="12" xfId="0" applyFont="1" applyFill="1" applyBorder="1" applyProtection="1"/>
    <xf numFmtId="2" fontId="18" fillId="3" borderId="2" xfId="0" applyNumberFormat="1" applyFont="1" applyFill="1" applyBorder="1" applyProtection="1"/>
    <xf numFmtId="2" fontId="18" fillId="3" borderId="0" xfId="0" applyNumberFormat="1" applyFont="1" applyFill="1" applyBorder="1" applyProtection="1"/>
    <xf numFmtId="0" fontId="21" fillId="5" borderId="13" xfId="0" applyFont="1" applyFill="1" applyBorder="1" applyAlignment="1" applyProtection="1">
      <alignment horizontal="center"/>
    </xf>
    <xf numFmtId="0" fontId="23" fillId="5" borderId="0" xfId="0" applyFont="1" applyFill="1" applyProtection="1"/>
    <xf numFmtId="0" fontId="23" fillId="5" borderId="14" xfId="0" applyFont="1" applyFill="1" applyBorder="1" applyProtection="1"/>
    <xf numFmtId="2" fontId="23" fillId="3" borderId="2" xfId="0" applyNumberFormat="1" applyFont="1" applyFill="1" applyBorder="1" applyProtection="1"/>
    <xf numFmtId="2" fontId="23" fillId="3" borderId="0" xfId="0" applyNumberFormat="1" applyFont="1" applyFill="1" applyBorder="1" applyProtection="1"/>
    <xf numFmtId="0" fontId="28" fillId="0" borderId="0" xfId="0" applyFont="1" applyProtection="1"/>
    <xf numFmtId="0" fontId="11" fillId="0" borderId="0" xfId="0" applyFont="1" applyFill="1" applyBorder="1" applyAlignment="1" applyProtection="1">
      <alignment horizontal="left"/>
      <protection locked="0"/>
    </xf>
    <xf numFmtId="0" fontId="30" fillId="0" borderId="0" xfId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/>
    <xf numFmtId="0" fontId="11" fillId="0" borderId="0" xfId="0" applyFont="1" applyFill="1" applyBorder="1" applyAlignment="1" applyProtection="1">
      <alignment horizontal="left" vertical="justify"/>
      <protection locked="0"/>
    </xf>
    <xf numFmtId="0" fontId="31" fillId="6" borderId="2" xfId="0" applyFont="1" applyFill="1" applyBorder="1" applyAlignment="1" applyProtection="1">
      <alignment horizontal="right"/>
    </xf>
    <xf numFmtId="0" fontId="22" fillId="6" borderId="2" xfId="0" applyFont="1" applyFill="1" applyBorder="1" applyAlignment="1" applyProtection="1">
      <alignment horizontal="center"/>
    </xf>
    <xf numFmtId="0" fontId="22" fillId="6" borderId="3" xfId="0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right"/>
    </xf>
    <xf numFmtId="0" fontId="22" fillId="6" borderId="19" xfId="0" applyFont="1" applyFill="1" applyBorder="1" applyAlignment="1" applyProtection="1">
      <alignment horizontal="right"/>
    </xf>
    <xf numFmtId="0" fontId="22" fillId="6" borderId="3" xfId="0" applyFont="1" applyFill="1" applyBorder="1" applyAlignment="1" applyProtection="1">
      <alignment horizontal="right"/>
    </xf>
    <xf numFmtId="0" fontId="11" fillId="0" borderId="3" xfId="0" applyFont="1" applyFill="1" applyBorder="1" applyAlignment="1" applyProtection="1">
      <alignment vertical="justify"/>
      <protection locked="0"/>
    </xf>
    <xf numFmtId="0" fontId="11" fillId="0" borderId="0" xfId="0" applyFont="1" applyFill="1" applyProtection="1"/>
    <xf numFmtId="0" fontId="11" fillId="0" borderId="3" xfId="0" applyFont="1" applyFill="1" applyBorder="1" applyProtection="1">
      <protection locked="0"/>
    </xf>
    <xf numFmtId="0" fontId="11" fillId="0" borderId="3" xfId="0" applyFont="1" applyFill="1" applyBorder="1" applyAlignment="1" applyProtection="1">
      <alignment horizontal="left" vertical="justify" wrapText="1"/>
      <protection locked="0"/>
    </xf>
    <xf numFmtId="0" fontId="11" fillId="3" borderId="2" xfId="0" applyFont="1" applyFill="1" applyBorder="1" applyProtection="1"/>
    <xf numFmtId="0" fontId="11" fillId="0" borderId="2" xfId="0" applyFont="1" applyFill="1" applyBorder="1" applyProtection="1"/>
    <xf numFmtId="0" fontId="11" fillId="0" borderId="2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justify" vertical="center" wrapText="1"/>
      <protection locked="0"/>
    </xf>
    <xf numFmtId="0" fontId="32" fillId="0" borderId="2" xfId="0" applyFont="1" applyBorder="1"/>
    <xf numFmtId="0" fontId="11" fillId="0" borderId="0" xfId="0" applyFont="1" applyFill="1" applyBorder="1" applyProtection="1"/>
    <xf numFmtId="0" fontId="13" fillId="0" borderId="0" xfId="0" applyFont="1" applyBorder="1" applyProtection="1"/>
    <xf numFmtId="0" fontId="11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right"/>
    </xf>
    <xf numFmtId="0" fontId="3" fillId="0" borderId="0" xfId="0" applyFont="1" applyAlignment="1"/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Alignment="1"/>
    <xf numFmtId="0" fontId="0" fillId="0" borderId="0" xfId="0" applyFont="1" applyFill="1" applyBorder="1" applyAlignment="1">
      <alignment horizontal="left" vertical="top" wrapText="1" indent="1"/>
    </xf>
    <xf numFmtId="0" fontId="17" fillId="0" borderId="0" xfId="0" applyFont="1" applyAlignment="1" applyProtection="1"/>
    <xf numFmtId="0" fontId="17" fillId="0" borderId="0" xfId="0" applyFont="1" applyAlignment="1"/>
    <xf numFmtId="0" fontId="11" fillId="0" borderId="0" xfId="0" applyFont="1" applyAlignment="1" applyProtection="1"/>
    <xf numFmtId="0" fontId="3" fillId="0" borderId="0" xfId="0" applyFont="1" applyAlignment="1"/>
    <xf numFmtId="0" fontId="13" fillId="0" borderId="2" xfId="0" applyFont="1" applyFill="1" applyBorder="1" applyAlignment="1" applyProtection="1">
      <protection locked="0"/>
    </xf>
    <xf numFmtId="0" fontId="11" fillId="0" borderId="2" xfId="0" applyFont="1" applyBorder="1" applyAlignment="1"/>
    <xf numFmtId="0" fontId="10" fillId="0" borderId="0" xfId="0" applyFont="1" applyAlignment="1" applyProtection="1"/>
    <xf numFmtId="0" fontId="11" fillId="0" borderId="0" xfId="0" applyFont="1" applyAlignment="1"/>
    <xf numFmtId="0" fontId="18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0" fontId="18" fillId="0" borderId="11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/>
    <xf numFmtId="0" fontId="18" fillId="0" borderId="12" xfId="0" applyFont="1" applyFill="1" applyBorder="1" applyAlignment="1"/>
    <xf numFmtId="164" fontId="11" fillId="0" borderId="7" xfId="0" applyNumberFormat="1" applyFont="1" applyFill="1" applyBorder="1" applyAlignment="1" applyProtection="1">
      <protection locked="0"/>
    </xf>
    <xf numFmtId="164" fontId="11" fillId="0" borderId="8" xfId="0" applyNumberFormat="1" applyFont="1" applyFill="1" applyBorder="1" applyAlignment="1" applyProtection="1">
      <protection locked="0"/>
    </xf>
    <xf numFmtId="0" fontId="11" fillId="0" borderId="8" xfId="0" applyFont="1" applyBorder="1" applyAlignment="1"/>
    <xf numFmtId="0" fontId="11" fillId="0" borderId="9" xfId="0" applyFont="1" applyBorder="1" applyAlignment="1"/>
    <xf numFmtId="1" fontId="11" fillId="0" borderId="7" xfId="0" applyNumberFormat="1" applyFont="1" applyFill="1" applyBorder="1" applyAlignment="1" applyProtection="1"/>
    <xf numFmtId="0" fontId="18" fillId="0" borderId="15" xfId="0" applyFont="1" applyFill="1" applyBorder="1" applyAlignment="1" applyProtection="1">
      <alignment horizontal="left" vertical="justify"/>
      <protection locked="0"/>
    </xf>
    <xf numFmtId="0" fontId="18" fillId="0" borderId="16" xfId="0" applyFont="1" applyFill="1" applyBorder="1" applyAlignment="1">
      <alignment horizontal="left" vertical="justify"/>
    </xf>
    <xf numFmtId="0" fontId="18" fillId="0" borderId="17" xfId="0" applyFont="1" applyFill="1" applyBorder="1" applyAlignment="1">
      <alignment horizontal="left" vertical="justify"/>
    </xf>
    <xf numFmtId="0" fontId="18" fillId="0" borderId="11" xfId="0" applyFont="1" applyFill="1" applyBorder="1" applyAlignment="1">
      <alignment horizontal="left" vertical="justify"/>
    </xf>
    <xf numFmtId="0" fontId="18" fillId="0" borderId="0" xfId="0" applyFont="1" applyFill="1" applyAlignment="1">
      <alignment horizontal="left" vertical="justify"/>
    </xf>
    <xf numFmtId="0" fontId="18" fillId="0" borderId="12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horizontal="left" vertical="justify"/>
    </xf>
    <xf numFmtId="0" fontId="18" fillId="0" borderId="10" xfId="0" applyFont="1" applyFill="1" applyBorder="1" applyAlignment="1">
      <alignment horizontal="left" vertical="justify"/>
    </xf>
    <xf numFmtId="0" fontId="18" fillId="0" borderId="14" xfId="0" applyFont="1" applyFill="1" applyBorder="1" applyAlignment="1">
      <alignment horizontal="left" vertical="justify"/>
    </xf>
    <xf numFmtId="0" fontId="22" fillId="6" borderId="18" xfId="0" applyFont="1" applyFill="1" applyBorder="1" applyAlignment="1" applyProtection="1">
      <alignment horizontal="right" vertical="center"/>
    </xf>
    <xf numFmtId="0" fontId="22" fillId="6" borderId="19" xfId="0" applyFont="1" applyFill="1" applyBorder="1" applyAlignment="1">
      <alignment horizontal="right" vertical="center"/>
    </xf>
    <xf numFmtId="0" fontId="22" fillId="6" borderId="3" xfId="0" applyFont="1" applyFill="1" applyBorder="1" applyAlignment="1">
      <alignment horizontal="right" vertical="center"/>
    </xf>
    <xf numFmtId="0" fontId="13" fillId="0" borderId="2" xfId="0" applyFont="1" applyFill="1" applyBorder="1" applyAlignment="1"/>
    <xf numFmtId="0" fontId="29" fillId="0" borderId="11" xfId="1" applyFont="1" applyFill="1" applyBorder="1" applyAlignment="1" applyProtection="1">
      <alignment horizontal="left"/>
      <protection locked="0"/>
    </xf>
    <xf numFmtId="0" fontId="29" fillId="0" borderId="13" xfId="1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/>
    <xf numFmtId="0" fontId="18" fillId="0" borderId="14" xfId="0" applyFont="1" applyFill="1" applyBorder="1" applyAlignment="1"/>
  </cellXfs>
  <cellStyles count="2">
    <cellStyle name="Hyperlink" xfId="1" builtinId="8"/>
    <cellStyle name="Standaard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133350</xdr:rowOff>
    </xdr:from>
    <xdr:to>
      <xdr:col>18</xdr:col>
      <xdr:colOff>0</xdr:colOff>
      <xdr:row>53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25688FB3-8513-4508-BA1A-78F05AA5D886}"/>
            </a:ext>
          </a:extLst>
        </xdr:cNvPr>
        <xdr:cNvSpPr txBox="1">
          <a:spLocks noChangeArrowheads="1"/>
        </xdr:cNvSpPr>
      </xdr:nvSpPr>
      <xdr:spPr bwMode="auto">
        <a:xfrm>
          <a:off x="209550" y="8277225"/>
          <a:ext cx="92297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*(q)</a:t>
          </a:r>
          <a:r>
            <a:rPr lang="es-ES" sz="9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PCR PRIMER:  </a:t>
          </a:r>
          <a:r>
            <a:rPr lang="es-ES" sz="900" b="0" i="0" baseline="0">
              <a:effectLst/>
              <a:latin typeface="+mn-lt"/>
              <a:ea typeface="+mn-ea"/>
              <a:cs typeface="+mn-cs"/>
            </a:rPr>
            <a:t>Oligonucleótidos </a:t>
          </a:r>
          <a:r>
            <a:rPr lang="es-ES" sz="900">
              <a:effectLst/>
              <a:latin typeface="+mn-lt"/>
              <a:ea typeface="+mn-ea"/>
              <a:cs typeface="+mn-cs"/>
            </a:rPr>
            <a:t>con una longitud entre 15 y 25 bases, con purificación HPSF</a:t>
          </a:r>
          <a:r>
            <a:rPr lang="es-ES" sz="900" baseline="0">
              <a:effectLst/>
              <a:latin typeface="+mn-lt"/>
              <a:ea typeface="+mn-ea"/>
              <a:cs typeface="+mn-cs"/>
            </a:rPr>
            <a:t> y </a:t>
          </a:r>
          <a:r>
            <a:rPr lang="es-ES" sz="900" b="0" i="0" baseline="0">
              <a:effectLst/>
              <a:latin typeface="+mn-lt"/>
              <a:ea typeface="+mn-ea"/>
              <a:cs typeface="+mn-cs"/>
            </a:rPr>
            <a:t>escala de síntesis de 0.05 umol</a:t>
          </a:r>
          <a:endParaRPr lang="es-ES" sz="900">
            <a:effectLst/>
          </a:endParaRPr>
        </a:p>
        <a:p>
          <a:pPr algn="l" rtl="0">
            <a:defRPr sz="1000"/>
          </a:pPr>
          <a:r>
            <a:rPr lang="es-ES" sz="85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a) La escala de 0.01 umol sólo es posible para oligos inferiores a 50 bases.</a:t>
          </a:r>
          <a:r>
            <a:rPr lang="es-ES" sz="85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11</xdr:col>
      <xdr:colOff>1400175</xdr:colOff>
      <xdr:row>0</xdr:row>
      <xdr:rowOff>114300</xdr:rowOff>
    </xdr:from>
    <xdr:to>
      <xdr:col>17</xdr:col>
      <xdr:colOff>123825</xdr:colOff>
      <xdr:row>2</xdr:row>
      <xdr:rowOff>161925</xdr:rowOff>
    </xdr:to>
    <xdr:pic>
      <xdr:nvPicPr>
        <xdr:cNvPr id="1216" name="Picture 10" descr="LogoNewLarge">
          <a:extLst>
            <a:ext uri="{FF2B5EF4-FFF2-40B4-BE49-F238E27FC236}">
              <a16:creationId xmlns:a16="http://schemas.microsoft.com/office/drawing/2014/main" id="{8A459F3B-1467-4750-A4BC-9AC53AAE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14300"/>
          <a:ext cx="1685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6</xdr:row>
      <xdr:rowOff>104775</xdr:rowOff>
    </xdr:from>
    <xdr:to>
      <xdr:col>17</xdr:col>
      <xdr:colOff>341133</xdr:colOff>
      <xdr:row>13</xdr:row>
      <xdr:rowOff>180975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D60C444F-BB15-4FA1-B0EF-12982C4AEB79}"/>
            </a:ext>
          </a:extLst>
        </xdr:cNvPr>
        <xdr:cNvSpPr txBox="1"/>
      </xdr:nvSpPr>
      <xdr:spPr>
        <a:xfrm>
          <a:off x="5419725" y="1504950"/>
          <a:ext cx="3055758" cy="1333500"/>
        </a:xfrm>
        <a:prstGeom prst="rect">
          <a:avLst/>
        </a:prstGeom>
        <a:gradFill>
          <a:gsLst>
            <a:gs pos="5000">
              <a:schemeClr val="accent1">
                <a:lumMod val="20000"/>
                <a:lumOff val="80000"/>
              </a:schemeClr>
            </a:gs>
            <a:gs pos="0">
              <a:schemeClr val="accent1">
                <a:tint val="50000"/>
                <a:satMod val="300000"/>
              </a:schemeClr>
            </a:gs>
            <a:gs pos="99656">
              <a:srgbClr val="E5EEFF">
                <a:lumMod val="95000"/>
                <a:lumOff val="5000"/>
              </a:srgbClr>
            </a:gs>
            <a:gs pos="99312">
              <a:srgbClr val="E4EEFF"/>
            </a:gs>
            <a:gs pos="98625">
              <a:srgbClr val="E3EDFF"/>
            </a:gs>
            <a:gs pos="97250">
              <a:srgbClr val="E1EBFF"/>
            </a:gs>
            <a:gs pos="94500">
              <a:srgbClr val="DCE8FF"/>
            </a:gs>
            <a:gs pos="89000">
              <a:srgbClr val="D2E2FF"/>
            </a:gs>
            <a:gs pos="78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</a:gra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 IUB:</a:t>
          </a:r>
        </a:p>
        <a:p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= Adenosine	C = Cytidine	             G = Guanine</a:t>
          </a:r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 = Thymidine	U = Uridine </a:t>
          </a:r>
          <a:r>
            <a:rPr lang="es-E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</a:t>
          </a: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= Inosine</a:t>
          </a:r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T, C	K = G, T	             M = A, C</a:t>
          </a:r>
        </a:p>
        <a:p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= G, C	W = A, TB = C, G, T                    D = A, G, T</a:t>
          </a:r>
        </a:p>
        <a:p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= A, C, T	V = A, C, G                                   N = A, C, G, T</a:t>
          </a:r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= G, A                         </a:t>
          </a:r>
          <a:r>
            <a:rPr lang="es-E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</a:t>
          </a:r>
          <a:r>
            <a:rPr lang="es-E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PTO</a:t>
          </a:r>
          <a:endParaRPr lang="es-ES" sz="8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75"/>
  <sheetViews>
    <sheetView showGridLines="0" tabSelected="1" workbookViewId="0">
      <selection activeCell="K20" sqref="K20"/>
    </sheetView>
  </sheetViews>
  <sheetFormatPr defaultColWidth="11.42578125" defaultRowHeight="12.75" x14ac:dyDescent="0.2"/>
  <cols>
    <col min="1" max="1" width="2.85546875" style="17" customWidth="1"/>
    <col min="2" max="2" width="14.85546875" style="17" customWidth="1"/>
    <col min="3" max="3" width="4.42578125" style="17" hidden="1" customWidth="1"/>
    <col min="4" max="4" width="2.140625" style="17" hidden="1" customWidth="1"/>
    <col min="5" max="5" width="1.7109375" style="17" customWidth="1"/>
    <col min="6" max="6" width="8.5703125" style="17" customWidth="1"/>
    <col min="7" max="7" width="10.85546875" style="17" customWidth="1"/>
    <col min="8" max="8" width="10.42578125" style="17" customWidth="1"/>
    <col min="9" max="11" width="14.140625" style="17" customWidth="1"/>
    <col min="12" max="12" width="43.5703125" style="17" customWidth="1"/>
    <col min="13" max="13" width="0.85546875" style="17" customWidth="1"/>
    <col min="14" max="14" width="7.28515625" style="17" hidden="1" customWidth="1"/>
    <col min="15" max="15" width="0.85546875" style="17" hidden="1" customWidth="1"/>
    <col min="16" max="16" width="7.28515625" style="17" hidden="1" customWidth="1"/>
    <col min="17" max="17" width="1.7109375" style="17" hidden="1" customWidth="1"/>
    <col min="18" max="18" width="8.5703125" style="17" bestFit="1" customWidth="1"/>
    <col min="19" max="19" width="0.7109375" style="17" hidden="1" customWidth="1"/>
    <col min="20" max="20" width="8.42578125" style="17" hidden="1" customWidth="1"/>
    <col min="21" max="21" width="13.28515625" style="17" hidden="1" customWidth="1"/>
    <col min="22" max="23" width="7.28515625" style="17" hidden="1" customWidth="1"/>
    <col min="24" max="24" width="2.7109375" style="17" hidden="1" customWidth="1"/>
    <col min="25" max="25" width="7.85546875" style="17" hidden="1" customWidth="1"/>
    <col min="26" max="27" width="2.7109375" style="17" hidden="1" customWidth="1"/>
    <col min="28" max="28" width="43.28515625" style="18" hidden="1" customWidth="1"/>
    <col min="29" max="33" width="9.140625" style="17" hidden="1" customWidth="1"/>
    <col min="34" max="34" width="15.28515625" style="17" hidden="1" customWidth="1"/>
    <col min="35" max="35" width="17" style="17" customWidth="1"/>
    <col min="36" max="51" width="9.140625" style="17" customWidth="1"/>
    <col min="52" max="16384" width="11.42578125" style="17"/>
  </cols>
  <sheetData>
    <row r="1" spans="2:36" ht="31.5" customHeight="1" x14ac:dyDescent="0.35">
      <c r="B1" s="105" t="s">
        <v>32</v>
      </c>
      <c r="C1" s="106"/>
      <c r="D1" s="106"/>
      <c r="E1" s="106"/>
      <c r="F1" s="106"/>
      <c r="G1" s="106"/>
      <c r="H1" s="106"/>
      <c r="I1" s="106"/>
      <c r="J1" s="106"/>
      <c r="K1" s="106"/>
      <c r="L1" s="16"/>
      <c r="M1" s="16"/>
      <c r="N1" s="16"/>
      <c r="O1" s="16"/>
      <c r="AG1" s="19"/>
      <c r="AH1" s="19"/>
      <c r="AI1" s="19"/>
      <c r="AJ1" s="19"/>
    </row>
    <row r="2" spans="2:36" ht="15" x14ac:dyDescent="0.25">
      <c r="B2" s="23"/>
      <c r="L2" s="24"/>
      <c r="M2" s="24"/>
      <c r="N2" s="24"/>
      <c r="O2" s="24"/>
      <c r="P2" s="24"/>
      <c r="AC2" s="17" t="s">
        <v>2</v>
      </c>
      <c r="AG2" s="22"/>
      <c r="AH2" s="22"/>
      <c r="AI2" s="22"/>
      <c r="AJ2" s="22"/>
    </row>
    <row r="3" spans="2:36" ht="15" x14ac:dyDescent="0.2">
      <c r="B3" s="99" t="s">
        <v>72</v>
      </c>
      <c r="C3" s="100"/>
      <c r="D3" s="100"/>
      <c r="E3" s="100"/>
      <c r="F3" s="100"/>
      <c r="G3" s="100"/>
      <c r="H3" s="100"/>
      <c r="I3" s="100"/>
      <c r="J3" s="100"/>
      <c r="K3" s="100"/>
      <c r="L3" s="20"/>
      <c r="M3" s="20"/>
      <c r="N3" s="20"/>
      <c r="O3" s="20"/>
      <c r="AC3" s="17" t="s">
        <v>3</v>
      </c>
      <c r="AG3" s="21"/>
      <c r="AH3" s="22"/>
      <c r="AI3" s="22"/>
      <c r="AJ3" s="21"/>
    </row>
    <row r="4" spans="2:36" ht="15" x14ac:dyDescent="0.2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20"/>
      <c r="M4" s="20"/>
      <c r="N4" s="20"/>
      <c r="O4" s="20"/>
      <c r="AG4" s="21"/>
      <c r="AH4" s="22"/>
      <c r="AI4" s="22"/>
      <c r="AJ4" s="21"/>
    </row>
    <row r="5" spans="2:36" ht="15" x14ac:dyDescent="0.2">
      <c r="L5" s="20"/>
      <c r="M5" s="20"/>
      <c r="N5" s="20"/>
      <c r="O5" s="20"/>
      <c r="S5" s="25"/>
      <c r="AC5" s="17" t="s">
        <v>4</v>
      </c>
      <c r="AG5" s="21"/>
      <c r="AH5" s="22"/>
      <c r="AI5" s="22"/>
      <c r="AJ5" s="21"/>
    </row>
    <row r="6" spans="2:36" ht="18.75" x14ac:dyDescent="0.3">
      <c r="B6" s="15" t="s">
        <v>10</v>
      </c>
      <c r="C6" s="21"/>
      <c r="D6" s="21"/>
      <c r="E6" s="21"/>
      <c r="F6" s="21"/>
      <c r="G6" s="21"/>
      <c r="H6" s="21"/>
      <c r="I6" s="21"/>
      <c r="J6" s="21"/>
      <c r="K6" s="21"/>
      <c r="S6" s="25"/>
      <c r="AC6" s="17" t="s">
        <v>27</v>
      </c>
      <c r="AG6" s="21"/>
      <c r="AH6" s="22"/>
      <c r="AI6" s="22"/>
      <c r="AJ6" s="21"/>
    </row>
    <row r="7" spans="2:36" ht="15" x14ac:dyDescent="0.2">
      <c r="B7" s="73" t="s">
        <v>15</v>
      </c>
      <c r="C7" s="21"/>
      <c r="D7" s="21"/>
      <c r="E7" s="21"/>
      <c r="F7" s="103"/>
      <c r="G7" s="104"/>
      <c r="H7" s="104"/>
      <c r="I7" s="104"/>
      <c r="J7" s="104"/>
      <c r="K7" s="104"/>
      <c r="L7" s="26"/>
      <c r="M7" s="26"/>
      <c r="N7" s="26"/>
      <c r="O7" s="26"/>
      <c r="P7" s="26"/>
      <c r="AC7" s="17" t="s">
        <v>44</v>
      </c>
      <c r="AG7" s="21"/>
      <c r="AH7" s="22"/>
      <c r="AI7" s="22"/>
      <c r="AJ7" s="21"/>
    </row>
    <row r="8" spans="2:36" ht="15" x14ac:dyDescent="0.2">
      <c r="B8" s="73" t="s">
        <v>39</v>
      </c>
      <c r="C8" s="21"/>
      <c r="D8" s="21"/>
      <c r="E8" s="21"/>
      <c r="F8" s="130"/>
      <c r="G8" s="104"/>
      <c r="H8" s="104"/>
      <c r="I8" s="104"/>
      <c r="J8" s="104"/>
      <c r="K8" s="104"/>
      <c r="L8" s="26"/>
      <c r="M8" s="26"/>
      <c r="N8" s="26"/>
      <c r="O8" s="26"/>
      <c r="P8" s="26"/>
      <c r="AG8" s="21"/>
      <c r="AH8" s="22"/>
      <c r="AI8" s="21"/>
      <c r="AJ8" s="21"/>
    </row>
    <row r="9" spans="2:36" ht="15" x14ac:dyDescent="0.2">
      <c r="B9" s="73" t="s">
        <v>7</v>
      </c>
      <c r="C9" s="21"/>
      <c r="D9" s="21"/>
      <c r="E9" s="21"/>
      <c r="F9" s="130"/>
      <c r="G9" s="104"/>
      <c r="H9" s="104"/>
      <c r="I9" s="104"/>
      <c r="J9" s="104"/>
      <c r="K9" s="104"/>
      <c r="L9" s="26"/>
      <c r="M9" s="26"/>
      <c r="N9" s="26"/>
      <c r="O9" s="26"/>
      <c r="P9" s="26"/>
      <c r="AH9" s="22"/>
    </row>
    <row r="10" spans="2:36" ht="15.75" x14ac:dyDescent="0.25">
      <c r="B10" s="73" t="s">
        <v>8</v>
      </c>
      <c r="C10" s="27"/>
      <c r="D10" s="27"/>
      <c r="E10" s="27"/>
      <c r="F10" s="130"/>
      <c r="G10" s="104"/>
      <c r="H10" s="104"/>
      <c r="I10" s="104"/>
      <c r="J10" s="104"/>
      <c r="K10" s="104"/>
      <c r="L10" s="28"/>
      <c r="M10" s="28"/>
      <c r="N10" s="28"/>
      <c r="O10" s="28"/>
      <c r="P10" s="28"/>
      <c r="AH10" s="22"/>
    </row>
    <row r="11" spans="2:36" ht="15.75" x14ac:dyDescent="0.25">
      <c r="B11" s="29"/>
      <c r="C11" s="27"/>
      <c r="D11" s="27"/>
      <c r="E11" s="27"/>
      <c r="F11" s="27"/>
      <c r="G11" s="21"/>
      <c r="H11" s="21"/>
      <c r="I11" s="29"/>
      <c r="J11" s="29"/>
      <c r="K11" s="21"/>
      <c r="L11" s="21"/>
      <c r="M11" s="21"/>
      <c r="N11" s="21"/>
      <c r="O11" s="21"/>
      <c r="P11" s="21"/>
      <c r="AH11" s="22"/>
    </row>
    <row r="12" spans="2:36" ht="18.75" x14ac:dyDescent="0.3">
      <c r="B12" s="15" t="s">
        <v>28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2:36" ht="3.75" customHeight="1" x14ac:dyDescent="0.2"/>
    <row r="14" spans="2:36" ht="15" customHeight="1" x14ac:dyDescent="0.2">
      <c r="B14" s="73" t="s">
        <v>11</v>
      </c>
      <c r="F14" s="113"/>
      <c r="G14" s="114"/>
      <c r="H14" s="115"/>
      <c r="I14" s="115"/>
      <c r="J14" s="115"/>
      <c r="K14" s="116"/>
      <c r="M14" s="30"/>
      <c r="N14" s="30"/>
      <c r="O14" s="30"/>
      <c r="P14" s="30"/>
    </row>
    <row r="15" spans="2:36" ht="15.75" x14ac:dyDescent="0.25">
      <c r="B15" s="73" t="s">
        <v>43</v>
      </c>
      <c r="C15" s="31"/>
      <c r="D15" s="31"/>
      <c r="E15" s="31"/>
      <c r="F15" s="117">
        <f>COUNTA(L18:L45)</f>
        <v>0</v>
      </c>
      <c r="G15" s="115"/>
      <c r="H15" s="115"/>
      <c r="I15" s="115"/>
      <c r="J15" s="115"/>
      <c r="K15" s="116"/>
      <c r="L15" s="30"/>
      <c r="M15" s="30"/>
      <c r="N15" s="32" t="s">
        <v>5</v>
      </c>
      <c r="O15" s="32"/>
      <c r="P15" s="32" t="s">
        <v>5</v>
      </c>
      <c r="Q15" s="32"/>
      <c r="R15" s="33"/>
      <c r="S15" s="32"/>
      <c r="T15" s="34"/>
    </row>
    <row r="16" spans="2:36" ht="15.75" x14ac:dyDescent="0.25">
      <c r="B16" s="23"/>
      <c r="C16" s="31"/>
      <c r="D16" s="31"/>
      <c r="E16" s="31"/>
      <c r="F16" s="31"/>
      <c r="G16" s="35"/>
      <c r="H16" s="35"/>
      <c r="I16" s="30"/>
      <c r="J16" s="30"/>
      <c r="K16" s="30"/>
      <c r="L16" s="30"/>
      <c r="M16" s="30"/>
      <c r="N16" s="32"/>
      <c r="O16" s="32"/>
      <c r="P16" s="32"/>
      <c r="Q16" s="32"/>
      <c r="R16" s="33"/>
      <c r="S16" s="32"/>
      <c r="T16" s="34"/>
    </row>
    <row r="17" spans="2:34" ht="16.5" customHeight="1" x14ac:dyDescent="0.2">
      <c r="B17" s="74" t="s">
        <v>12</v>
      </c>
      <c r="C17" s="36"/>
      <c r="D17" s="37"/>
      <c r="E17" s="38"/>
      <c r="F17" s="74" t="s">
        <v>13</v>
      </c>
      <c r="G17" s="75" t="s">
        <v>36</v>
      </c>
      <c r="H17" s="75" t="s">
        <v>133</v>
      </c>
      <c r="I17" s="74" t="s">
        <v>38</v>
      </c>
      <c r="J17" s="74" t="s">
        <v>144</v>
      </c>
      <c r="K17" s="74" t="s">
        <v>37</v>
      </c>
      <c r="L17" s="74" t="s">
        <v>14</v>
      </c>
      <c r="M17" s="39"/>
      <c r="N17" s="40" t="s">
        <v>30</v>
      </c>
      <c r="O17" s="40"/>
      <c r="P17" s="40" t="s">
        <v>31</v>
      </c>
      <c r="Q17" s="41"/>
      <c r="R17" s="74" t="s">
        <v>6</v>
      </c>
      <c r="S17" s="32"/>
      <c r="T17" s="33" t="s">
        <v>25</v>
      </c>
      <c r="U17" s="42"/>
      <c r="V17" s="42"/>
      <c r="W17" s="42"/>
      <c r="X17" s="42"/>
      <c r="Y17" s="42"/>
      <c r="Z17" s="42"/>
      <c r="AA17" s="42"/>
      <c r="AC17" s="43" t="s">
        <v>6</v>
      </c>
      <c r="AD17" s="43" t="s">
        <v>33</v>
      </c>
      <c r="AE17" s="43" t="s">
        <v>34</v>
      </c>
      <c r="AF17" s="43" t="s">
        <v>35</v>
      </c>
      <c r="AG17" s="43" t="s">
        <v>30</v>
      </c>
      <c r="AH17" s="43" t="s">
        <v>31</v>
      </c>
    </row>
    <row r="18" spans="2:34" x14ac:dyDescent="0.2">
      <c r="B18" s="79"/>
      <c r="C18" s="80"/>
      <c r="D18" s="80"/>
      <c r="E18" s="80"/>
      <c r="F18" s="81"/>
      <c r="G18" s="81"/>
      <c r="H18" s="81"/>
      <c r="I18" s="81"/>
      <c r="J18" s="81"/>
      <c r="K18" s="81"/>
      <c r="L18" s="82"/>
      <c r="M18" s="21"/>
      <c r="N18" s="83">
        <f>R18-X18</f>
        <v>0</v>
      </c>
      <c r="O18" s="21"/>
      <c r="P18" s="83">
        <f>R18-AA18</f>
        <v>0</v>
      </c>
      <c r="Q18" s="21"/>
      <c r="R18" s="84">
        <f>LEN(L18)</f>
        <v>0</v>
      </c>
      <c r="S18" s="45"/>
      <c r="T18" s="46">
        <f>IF(OR(L18=0,F18=0),0,IF(F18='.'!$A$19,IF(OR(OR(G18="HPLC",G18="PAGE2",G18="Desalting"),I18&gt;0,K18&gt;0,R18&gt;50,N18&gt;0,P18&gt;0),"No válido",SUM(Pedido!AC18:AH18)),SUM(Pedido!AC18:AH18)))</f>
        <v>0</v>
      </c>
      <c r="U18" s="47" t="str">
        <f>SUBSTITUTE(L18," ","")</f>
        <v/>
      </c>
      <c r="V18" s="17" t="str">
        <f>SUBSTITUTE(U18,"i"," ")</f>
        <v/>
      </c>
      <c r="W18" s="47" t="str">
        <f>SUBSTITUTE(V18," ","")</f>
        <v/>
      </c>
      <c r="X18" s="45">
        <f>LEN(W18)</f>
        <v>0</v>
      </c>
      <c r="Y18" s="17" t="str">
        <f>SUBSTITUTE(U18,"u"," ")</f>
        <v/>
      </c>
      <c r="Z18" s="47" t="str">
        <f>SUBSTITUTE(Y18," ","")</f>
        <v/>
      </c>
      <c r="AA18" s="45">
        <f>LEN(Z18)</f>
        <v>0</v>
      </c>
      <c r="AB18" s="48" t="str">
        <f>IF(F18="PCR oligo",IF(R18&gt;25,"Oligos para PCR solo admite longitud entre 15 y 25 bases"),(IF(F18="0,01 umol",(IF(R18&gt;50,"La longitud máxima escala 0,01 umol es de 50 bases")),"")))</f>
        <v/>
      </c>
      <c r="AC18" s="49">
        <f>IF(R18=0,0,(VLOOKUP($F18,'.'!$A$5:$E$22,2,FALSE))*($R18-$P18-$N18))</f>
        <v>0</v>
      </c>
      <c r="AD18" s="49">
        <f>IF(G18=0,0,IF(VLOOKUP($F18,'.'!$A$5:$E$22,1,FALSE)='.'!$A$19,VLOOKUP(G18,'.'!$A$5:$E$22,2,FALSE),IF(VLOOKUP($F18,'.'!$A$5:$E$22,1,FALSE)='.'!$A$20,VLOOKUP(G18,'.'!$A$5:$E$22,3,FALSE),IF(VLOOKUP($F18,'.'!$A$5:$E$22,1,FALSE)='.'!$A$21,VLOOKUP(G18,'.'!$A$5:$E$22,4,FALSE),IF(VLOOKUP($F18,'.'!$A$5:$E$22,1,FALSE)='.'!$A$22,VLOOKUP(G18,'.'!$A$5:$E$22,5,FALSE))))))</f>
        <v>0</v>
      </c>
      <c r="AE18" s="49">
        <f>IF(I18=0,0,IF(VLOOKUP($F18,'.'!$A$5:$E$22,1,FALSE)='.'!$A$19,VLOOKUP(I18,'.'!$A$5:$E$22,2,FALSE),IF(VLOOKUP($F18,'.'!$A$5:$E$22,1,FALSE)='.'!$A$20,VLOOKUP(I18,'.'!$A$5:$E$22,3,FALSE),IF(VLOOKUP($F18,'.'!$A$5:$E$22,1,FALSE)='.'!$A$21,VLOOKUP(I18,'.'!$A$5:$E$22,4,FALSE),IF(VLOOKUP($F18,'.'!$A$5:$E$22,1,FALSE)='.'!$A$22,VLOOKUP(I18,'.'!$A$5:$E$22,5,FALSE))))))</f>
        <v>0</v>
      </c>
      <c r="AF18" s="49">
        <f>IF(K18=0,0,IF(VLOOKUP($F18,'.'!$A$5:$E$22,1,FALSE)='.'!$A$19,VLOOKUP(K18,'.'!$A$5:$E$22,2,FALSE),IF(VLOOKUP($F18,'.'!$A$5:$E$22,1,FALSE)='.'!$A$20,VLOOKUP(K18,'.'!$A$5:$E$22,3,FALSE),IF(VLOOKUP($F18,'.'!$A$5:$E$22,1,FALSE)='.'!$A$21,VLOOKUP(K18,'.'!$A$5:$E$22,4,FALSE),IF(VLOOKUP($F18,'.'!$A$5:$E$22,1,FALSE)='.'!$A$22,VLOOKUP(K18,'.'!$A$5:$E$22,5,FALSE))))))</f>
        <v>0</v>
      </c>
      <c r="AG18" s="49">
        <f>IF(R18=0,0,IF(VLOOKUP($F18,'.'!$A$5:$E$22,1,FALSE)='.'!$A$19,VLOOKUP("Inosine",'.'!$A$5:$E$22,2,FALSE),IF(VLOOKUP($F18,'.'!$A$5:$E$22,1,FALSE)='.'!$A$20,VLOOKUP("Inosine",'.'!$A$5:$E$22,3,FALSE),IF(VLOOKUP($F18,'.'!$A$5:$E$22,1,FALSE)='.'!$A$21,VLOOKUP("Inosine",'.'!$A$5:$E$22,4,FALSE),IF(VLOOKUP($F18,'.'!$A$5:$E$22,1,FALSE)='.'!$A$22,VLOOKUP("Inosine",'.'!$A$5:$E$22,5,FALSE)))))*N18)</f>
        <v>0</v>
      </c>
      <c r="AH18" s="49">
        <f>IF(R18=0,0,IF(VLOOKUP($F18,'.'!$A$5:$E$22,1,FALSE)='.'!$A$19,VLOOKUP("Uridine",'.'!$A$5:$E$22,2,FALSE),IF(VLOOKUP($F18,'.'!$A$5:$E$22,1,FALSE)='.'!$A$20,VLOOKUP("Uridine",'.'!$A$5:$E$22,3,FALSE),IF(VLOOKUP($F18,'.'!$A$5:$E$22,1,FALSE)='.'!$A$21,VLOOKUP("Uridine",'.'!$A$5:$E$22,4,FALSE),IF(VLOOKUP($F18,'.'!$A$5:$E$22,1,FALSE)='.'!$A$22,VLOOKUP("Uridine",'.'!$A$5:$E$22,5,FALSE)))))*P18)</f>
        <v>0</v>
      </c>
    </row>
    <row r="19" spans="2:34" x14ac:dyDescent="0.2">
      <c r="B19" s="85"/>
      <c r="C19" s="80"/>
      <c r="D19" s="80"/>
      <c r="E19" s="80"/>
      <c r="F19" s="85"/>
      <c r="G19" s="81"/>
      <c r="H19" s="81"/>
      <c r="I19" s="81"/>
      <c r="J19" s="81"/>
      <c r="K19" s="81"/>
      <c r="L19" s="86"/>
      <c r="M19" s="21"/>
      <c r="N19" s="83">
        <f>R19-X19</f>
        <v>0</v>
      </c>
      <c r="O19" s="21"/>
      <c r="P19" s="83">
        <f>R19-AA19</f>
        <v>0</v>
      </c>
      <c r="Q19" s="21"/>
      <c r="R19" s="84">
        <f t="shared" ref="R19:R45" si="0">LEN(L19)</f>
        <v>0</v>
      </c>
      <c r="S19" s="45"/>
      <c r="T19" s="46">
        <f>IF(OR(L19=0,F19=0),0,IF(F19='.'!$A$19,IF(OR(OR(G19="HPLC",G19="PAGE2",G19="Desalting"),I19&gt;0,K19&gt;0,R19&gt;50,N19&gt;0,P19&gt;0),"No válido",SUM(Pedido!AC19:AH19)),SUM(Pedido!AC19:AH19)))</f>
        <v>0</v>
      </c>
      <c r="U19" s="47" t="str">
        <f>SUBSTITUTE(L19," ","")</f>
        <v/>
      </c>
      <c r="V19" s="17" t="str">
        <f>SUBSTITUTE(U19,"i"," ")</f>
        <v/>
      </c>
      <c r="W19" s="47" t="str">
        <f>SUBSTITUTE(V19," ","")</f>
        <v/>
      </c>
      <c r="X19" s="45">
        <f>LEN(W19)</f>
        <v>0</v>
      </c>
      <c r="Y19" s="17" t="str">
        <f>SUBSTITUTE(U19,"u"," ")</f>
        <v/>
      </c>
      <c r="Z19" s="47" t="str">
        <f>SUBSTITUTE(Y19," ","")</f>
        <v/>
      </c>
      <c r="AA19" s="45">
        <f>LEN(Z19)</f>
        <v>0</v>
      </c>
      <c r="AB19" s="48" t="str">
        <f>IF(F19="PCR oligo",IF(R19&gt;25,"Oligos para PCR solo admite longitud entre 15 y 25 bases"),(IF(F19="0,01 umol",(IF(R19&gt;50,"La longitud máxima escala 0,01 umol es de 50 bases")),"")))</f>
        <v/>
      </c>
      <c r="AC19" s="49">
        <f>IF(R19=0,0,(VLOOKUP($F19,'.'!$A$5:$E$22,2,FALSE))*($R19-$P19-$N19))</f>
        <v>0</v>
      </c>
      <c r="AD19" s="49">
        <f>IF(G19=0,0,IF(VLOOKUP($F19,'.'!$A$5:$E$22,1,FALSE)='.'!$A$19,VLOOKUP(G19,'.'!$A$5:$E$22,2,FALSE),IF(VLOOKUP($F19,'.'!$A$5:$E$22,1,FALSE)='.'!$A$20,VLOOKUP(G19,'.'!$A$5:$E$22,3,FALSE),IF(VLOOKUP($F19,'.'!$A$5:$E$22,1,FALSE)='.'!$A$21,VLOOKUP(G19,'.'!$A$5:$E$22,4,FALSE),IF(VLOOKUP($F19,'.'!$A$5:$E$22,1,FALSE)='.'!$A$22,VLOOKUP(G19,'.'!$A$5:$E$22,5,FALSE))))))</f>
        <v>0</v>
      </c>
      <c r="AE19" s="49">
        <f>IF(I19=0,0,IF(VLOOKUP($F19,'.'!$A$5:$E$22,1,FALSE)='.'!$A$19,VLOOKUP(I19,'.'!$A$5:$E$22,2,FALSE),IF(VLOOKUP($F19,'.'!$A$5:$E$22,1,FALSE)='.'!$A$20,VLOOKUP(I19,'.'!$A$5:$E$22,3,FALSE),IF(VLOOKUP($F19,'.'!$A$5:$E$22,1,FALSE)='.'!$A$21,VLOOKUP(I19,'.'!$A$5:$E$22,4,FALSE),IF(VLOOKUP($F19,'.'!$A$5:$E$22,1,FALSE)='.'!$A$22,VLOOKUP(I19,'.'!$A$5:$E$22,5,FALSE))))))</f>
        <v>0</v>
      </c>
      <c r="AF19" s="49">
        <f>IF(K19=0,0,IF(VLOOKUP($F19,'.'!$A$5:$E$22,1,FALSE)='.'!$A$19,VLOOKUP(K19,'.'!$A$5:$E$22,2,FALSE),IF(VLOOKUP($F19,'.'!$A$5:$E$22,1,FALSE)='.'!$A$20,VLOOKUP(K19,'.'!$A$5:$E$22,3,FALSE),IF(VLOOKUP($F19,'.'!$A$5:$E$22,1,FALSE)='.'!$A$21,VLOOKUP(K19,'.'!$A$5:$E$22,4,FALSE),IF(VLOOKUP($F19,'.'!$A$5:$E$22,1,FALSE)='.'!$A$22,VLOOKUP(K19,'.'!$A$5:$E$22,5,FALSE))))))</f>
        <v>0</v>
      </c>
      <c r="AG19" s="49">
        <f>IF(R19=0,0,IF(VLOOKUP($F19,'.'!$A$5:$E$22,1,FALSE)='.'!$A$19,VLOOKUP("Inosine",'.'!$A$5:$E$22,2,FALSE),IF(VLOOKUP($F19,'.'!$A$5:$E$22,1,FALSE)='.'!$A$20,VLOOKUP("Inosine",'.'!$A$5:$E$22,3,FALSE),IF(VLOOKUP($F19,'.'!$A$5:$E$22,1,FALSE)='.'!$A$21,VLOOKUP("Inosine",'.'!$A$5:$E$22,4,FALSE),IF(VLOOKUP($F19,'.'!$A$5:$E$22,1,FALSE)='.'!$A$22,VLOOKUP("Inosine",'.'!$A$5:$E$22,5,FALSE)))))*N19)</f>
        <v>0</v>
      </c>
      <c r="AH19" s="49">
        <f>IF(R19=0,0,IF(VLOOKUP($F19,'.'!$A$5:$E$22,1,FALSE)='.'!$A$19,VLOOKUP("Uridine",'.'!$A$5:$E$22,2,FALSE),IF(VLOOKUP($F19,'.'!$A$5:$E$22,1,FALSE)='.'!$A$20,VLOOKUP("Uridine",'.'!$A$5:$E$22,3,FALSE),IF(VLOOKUP($F19,'.'!$A$5:$E$22,1,FALSE)='.'!$A$21,VLOOKUP("Uridine",'.'!$A$5:$E$22,4,FALSE),IF(VLOOKUP($F19,'.'!$A$5:$E$22,1,FALSE)='.'!$A$22,VLOOKUP("Uridine",'.'!$A$5:$E$22,5,FALSE)))))*P19)</f>
        <v>0</v>
      </c>
    </row>
    <row r="20" spans="2:34" x14ac:dyDescent="0.2">
      <c r="B20" s="85"/>
      <c r="C20" s="80"/>
      <c r="D20" s="80"/>
      <c r="E20" s="80"/>
      <c r="F20" s="85"/>
      <c r="G20" s="81"/>
      <c r="H20" s="81"/>
      <c r="I20" s="81"/>
      <c r="J20" s="81"/>
      <c r="K20" s="81"/>
      <c r="L20" s="87"/>
      <c r="M20" s="21"/>
      <c r="N20" s="83">
        <f>R20-X20</f>
        <v>0</v>
      </c>
      <c r="O20" s="21"/>
      <c r="P20" s="83">
        <f>R20-AA20</f>
        <v>0</v>
      </c>
      <c r="Q20" s="21"/>
      <c r="R20" s="84">
        <f t="shared" si="0"/>
        <v>0</v>
      </c>
      <c r="S20" s="45"/>
      <c r="T20" s="46">
        <f>IF(OR(L20=0,F20=0),0,IF(F20='.'!$A$19,IF(OR(OR(G20="HPLC",G20="PAGE2",G20="Desalting"),I20&gt;0,K20&gt;0,R20&gt;50,N20&gt;0,P20&gt;0),"No válido",SUM(Pedido!AC20:AH20)),SUM(Pedido!AC20:AH20)))</f>
        <v>0</v>
      </c>
      <c r="U20" s="47" t="str">
        <f>SUBSTITUTE(L20," ","")</f>
        <v/>
      </c>
      <c r="V20" s="17" t="str">
        <f>SUBSTITUTE(U20,"i"," ")</f>
        <v/>
      </c>
      <c r="W20" s="47" t="str">
        <f>SUBSTITUTE(V20," ","")</f>
        <v/>
      </c>
      <c r="X20" s="45">
        <f>LEN(W20)</f>
        <v>0</v>
      </c>
      <c r="Y20" s="17" t="str">
        <f>SUBSTITUTE(U20,"u"," ")</f>
        <v/>
      </c>
      <c r="Z20" s="47" t="str">
        <f>SUBSTITUTE(Y20," ","")</f>
        <v/>
      </c>
      <c r="AA20" s="45">
        <f>LEN(Z20)</f>
        <v>0</v>
      </c>
      <c r="AB20" s="48" t="str">
        <f>IF(F20="PCR oligo",IF(R20&gt;25,"Oligos para PCR solo admite longitud entre 15 y 25 bases"),(IF(F20="0,01 umol",(IF(R20&gt;50,"La longitud máxima escala 0,01 umol es de 50 bases")),"")))</f>
        <v/>
      </c>
      <c r="AC20" s="49">
        <f>IF(R20=0,0,(VLOOKUP($F20,'.'!$A$5:$E$22,2,FALSE))*($R20-$P20-$N20))</f>
        <v>0</v>
      </c>
      <c r="AD20" s="49">
        <f>IF(G20=0,0,IF(VLOOKUP($F20,'.'!$A$5:$E$22,1,FALSE)='.'!$A$19,VLOOKUP(G20,'.'!$A$5:$E$22,2,FALSE),IF(VLOOKUP($F20,'.'!$A$5:$E$22,1,FALSE)='.'!$A$20,VLOOKUP(G20,'.'!$A$5:$E$22,3,FALSE),IF(VLOOKUP($F20,'.'!$A$5:$E$22,1,FALSE)='.'!$A$21,VLOOKUP(G20,'.'!$A$5:$E$22,4,FALSE),IF(VLOOKUP($F20,'.'!$A$5:$E$22,1,FALSE)='.'!$A$22,VLOOKUP(G20,'.'!$A$5:$E$22,5,FALSE))))))</f>
        <v>0</v>
      </c>
      <c r="AE20" s="49">
        <f>IF(I20=0,0,IF(VLOOKUP($F20,'.'!$A$5:$E$22,1,FALSE)='.'!$A$19,VLOOKUP(I20,'.'!$A$5:$E$22,2,FALSE),IF(VLOOKUP($F20,'.'!$A$5:$E$22,1,FALSE)='.'!$A$20,VLOOKUP(I20,'.'!$A$5:$E$22,3,FALSE),IF(VLOOKUP($F20,'.'!$A$5:$E$22,1,FALSE)='.'!$A$21,VLOOKUP(I20,'.'!$A$5:$E$22,4,FALSE),IF(VLOOKUP($F20,'.'!$A$5:$E$22,1,FALSE)='.'!$A$22,VLOOKUP(I20,'.'!$A$5:$E$22,5,FALSE))))))</f>
        <v>0</v>
      </c>
      <c r="AF20" s="49">
        <f>IF(K20=0,0,IF(VLOOKUP($F20,'.'!$A$5:$E$22,1,FALSE)='.'!$A$19,VLOOKUP(K20,'.'!$A$5:$E$22,2,FALSE),IF(VLOOKUP($F20,'.'!$A$5:$E$22,1,FALSE)='.'!$A$20,VLOOKUP(K20,'.'!$A$5:$E$22,3,FALSE),IF(VLOOKUP($F20,'.'!$A$5:$E$22,1,FALSE)='.'!$A$21,VLOOKUP(K20,'.'!$A$5:$E$22,4,FALSE),IF(VLOOKUP($F20,'.'!$A$5:$E$22,1,FALSE)='.'!$A$22,VLOOKUP(K20,'.'!$A$5:$E$22,5,FALSE))))))</f>
        <v>0</v>
      </c>
      <c r="AG20" s="49">
        <f>IF(R20=0,0,IF(VLOOKUP($F20,'.'!$A$5:$E$22,1,FALSE)='.'!$A$19,VLOOKUP("Inosine",'.'!$A$5:$E$22,2,FALSE),IF(VLOOKUP($F20,'.'!$A$5:$E$22,1,FALSE)='.'!$A$20,VLOOKUP("Inosine",'.'!$A$5:$E$22,3,FALSE),IF(VLOOKUP($F20,'.'!$A$5:$E$22,1,FALSE)='.'!$A$21,VLOOKUP("Inosine",'.'!$A$5:$E$22,4,FALSE),IF(VLOOKUP($F20,'.'!$A$5:$E$22,1,FALSE)='.'!$A$22,VLOOKUP("Inosine",'.'!$A$5:$E$22,5,FALSE)))))*N20)</f>
        <v>0</v>
      </c>
      <c r="AH20" s="49">
        <f>IF(R20=0,0,IF(VLOOKUP($F20,'.'!$A$5:$E$22,1,FALSE)='.'!$A$19,VLOOKUP("Uridine",'.'!$A$5:$E$22,2,FALSE),IF(VLOOKUP($F20,'.'!$A$5:$E$22,1,FALSE)='.'!$A$20,VLOOKUP("Uridine",'.'!$A$5:$E$22,3,FALSE),IF(VLOOKUP($F20,'.'!$A$5:$E$22,1,FALSE)='.'!$A$21,VLOOKUP("Uridine",'.'!$A$5:$E$22,4,FALSE),IF(VLOOKUP($F20,'.'!$A$5:$E$22,1,FALSE)='.'!$A$22,VLOOKUP("Uridine",'.'!$A$5:$E$22,5,FALSE)))))*P20)</f>
        <v>0</v>
      </c>
    </row>
    <row r="21" spans="2:34" x14ac:dyDescent="0.2">
      <c r="B21" s="85"/>
      <c r="C21" s="80"/>
      <c r="D21" s="80"/>
      <c r="E21" s="80"/>
      <c r="F21" s="85"/>
      <c r="G21" s="81"/>
      <c r="H21" s="81"/>
      <c r="I21" s="81"/>
      <c r="J21" s="81"/>
      <c r="K21" s="81"/>
      <c r="L21" s="87"/>
      <c r="M21" s="21"/>
      <c r="N21" s="83">
        <f>R21-X21</f>
        <v>0</v>
      </c>
      <c r="O21" s="21"/>
      <c r="P21" s="83">
        <f>R21-AA21</f>
        <v>0</v>
      </c>
      <c r="Q21" s="21"/>
      <c r="R21" s="84">
        <f t="shared" si="0"/>
        <v>0</v>
      </c>
      <c r="S21" s="45"/>
      <c r="T21" s="46">
        <f>IF(OR(L21=0,F21=0),0,IF(F21='.'!$A$19,IF(OR(OR(G21="HPLC",G21="PAGE2",G21="Desalting"),I21&gt;0,K21&gt;0,R21&gt;50,N21&gt;0,P21&gt;0),"No válido",SUM(Pedido!AC21:AH21)),SUM(Pedido!AC21:AH21)))</f>
        <v>0</v>
      </c>
      <c r="U21" s="47" t="str">
        <f>SUBSTITUTE(L21," ","")</f>
        <v/>
      </c>
      <c r="V21" s="17" t="str">
        <f>SUBSTITUTE(U21,"i"," ")</f>
        <v/>
      </c>
      <c r="W21" s="47" t="str">
        <f>SUBSTITUTE(V21," ","")</f>
        <v/>
      </c>
      <c r="X21" s="45">
        <f>LEN(W21)</f>
        <v>0</v>
      </c>
      <c r="Y21" s="17" t="str">
        <f>SUBSTITUTE(U21,"u"," ")</f>
        <v/>
      </c>
      <c r="Z21" s="47" t="str">
        <f>SUBSTITUTE(Y21," ","")</f>
        <v/>
      </c>
      <c r="AA21" s="45">
        <f>LEN(Z21)</f>
        <v>0</v>
      </c>
      <c r="AB21" s="48" t="str">
        <f>IF(F21="PCR oligo",IF(R21&gt;25,"Oligos para PCR solo admite longitud entre 15 y 25 bases"),(IF(F21="0,01 umol",(IF(R21&gt;50,"La longitud máxima escala 0,01 umol es de 50 bases")),"")))</f>
        <v/>
      </c>
      <c r="AC21" s="49">
        <f>IF(R21=0,0,(VLOOKUP($F21,'.'!$A$5:$E$22,2,FALSE))*($R21-$P21-$N21))</f>
        <v>0</v>
      </c>
      <c r="AD21" s="49">
        <f>IF(G21=0,0,IF(VLOOKUP($F21,'.'!$A$5:$E$22,1,FALSE)='.'!$A$19,VLOOKUP(G21,'.'!$A$5:$E$22,2,FALSE),IF(VLOOKUP($F21,'.'!$A$5:$E$22,1,FALSE)='.'!$A$20,VLOOKUP(G21,'.'!$A$5:$E$22,3,FALSE),IF(VLOOKUP($F21,'.'!$A$5:$E$22,1,FALSE)='.'!$A$21,VLOOKUP(G21,'.'!$A$5:$E$22,4,FALSE),IF(VLOOKUP($F21,'.'!$A$5:$E$22,1,FALSE)='.'!$A$22,VLOOKUP(G21,'.'!$A$5:$E$22,5,FALSE))))))</f>
        <v>0</v>
      </c>
      <c r="AE21" s="49">
        <f>IF(I21=0,0,IF(VLOOKUP($F21,'.'!$A$5:$E$22,1,FALSE)='.'!$A$19,VLOOKUP(I21,'.'!$A$5:$E$22,2,FALSE),IF(VLOOKUP($F21,'.'!$A$5:$E$22,1,FALSE)='.'!$A$20,VLOOKUP(I21,'.'!$A$5:$E$22,3,FALSE),IF(VLOOKUP($F21,'.'!$A$5:$E$22,1,FALSE)='.'!$A$21,VLOOKUP(I21,'.'!$A$5:$E$22,4,FALSE),IF(VLOOKUP($F21,'.'!$A$5:$E$22,1,FALSE)='.'!$A$22,VLOOKUP(I21,'.'!$A$5:$E$22,5,FALSE))))))</f>
        <v>0</v>
      </c>
      <c r="AF21" s="49">
        <f>IF(K21=0,0,IF(VLOOKUP($F21,'.'!$A$5:$E$22,1,FALSE)='.'!$A$19,VLOOKUP(K21,'.'!$A$5:$E$22,2,FALSE),IF(VLOOKUP($F21,'.'!$A$5:$E$22,1,FALSE)='.'!$A$20,VLOOKUP(K21,'.'!$A$5:$E$22,3,FALSE),IF(VLOOKUP($F21,'.'!$A$5:$E$22,1,FALSE)='.'!$A$21,VLOOKUP(K21,'.'!$A$5:$E$22,4,FALSE),IF(VLOOKUP($F21,'.'!$A$5:$E$22,1,FALSE)='.'!$A$22,VLOOKUP(K21,'.'!$A$5:$E$22,5,FALSE))))))</f>
        <v>0</v>
      </c>
      <c r="AG21" s="49">
        <f>IF(R21=0,0,IF(VLOOKUP($F21,'.'!$A$5:$E$22,1,FALSE)='.'!$A$19,VLOOKUP("Inosine",'.'!$A$5:$E$22,2,FALSE),IF(VLOOKUP($F21,'.'!$A$5:$E$22,1,FALSE)='.'!$A$20,VLOOKUP("Inosine",'.'!$A$5:$E$22,3,FALSE),IF(VLOOKUP($F21,'.'!$A$5:$E$22,1,FALSE)='.'!$A$21,VLOOKUP("Inosine",'.'!$A$5:$E$22,4,FALSE),IF(VLOOKUP($F21,'.'!$A$5:$E$22,1,FALSE)='.'!$A$22,VLOOKUP("Inosine",'.'!$A$5:$E$22,5,FALSE)))))*N21)</f>
        <v>0</v>
      </c>
      <c r="AH21" s="49">
        <f>IF(R21=0,0,IF(VLOOKUP($F21,'.'!$A$5:$E$22,1,FALSE)='.'!$A$19,VLOOKUP("Uridine",'.'!$A$5:$E$22,2,FALSE),IF(VLOOKUP($F21,'.'!$A$5:$E$22,1,FALSE)='.'!$A$20,VLOOKUP("Uridine",'.'!$A$5:$E$22,3,FALSE),IF(VLOOKUP($F21,'.'!$A$5:$E$22,1,FALSE)='.'!$A$21,VLOOKUP("Uridine",'.'!$A$5:$E$22,4,FALSE),IF(VLOOKUP($F21,'.'!$A$5:$E$22,1,FALSE)='.'!$A$22,VLOOKUP("Uridine",'.'!$A$5:$E$22,5,FALSE)))))*P21)</f>
        <v>0</v>
      </c>
    </row>
    <row r="22" spans="2:34" x14ac:dyDescent="0.2">
      <c r="B22" s="85"/>
      <c r="C22" s="80"/>
      <c r="D22" s="80"/>
      <c r="E22" s="80"/>
      <c r="F22" s="85"/>
      <c r="G22" s="81"/>
      <c r="H22" s="81"/>
      <c r="I22" s="81"/>
      <c r="J22" s="81"/>
      <c r="K22" s="81"/>
      <c r="L22" s="86"/>
      <c r="M22" s="21"/>
      <c r="N22" s="83">
        <f>R22-X22</f>
        <v>0</v>
      </c>
      <c r="O22" s="21"/>
      <c r="P22" s="83">
        <f>R22-AA22</f>
        <v>0</v>
      </c>
      <c r="Q22" s="21"/>
      <c r="R22" s="84">
        <f t="shared" si="0"/>
        <v>0</v>
      </c>
      <c r="S22" s="45"/>
      <c r="T22" s="46">
        <f>IF(OR(L22=0,F22=0),0,IF(F22='.'!$A$19,IF(OR(OR(G22="HPLC",G22="PAGE2",G22="Desalting"),I22&gt;0,K22&gt;0,R22&gt;50,N22&gt;0,P22&gt;0),"No válido",SUM(Pedido!AC22:AH22)),SUM(Pedido!AC22:AH22)))</f>
        <v>0</v>
      </c>
      <c r="U22" s="47" t="str">
        <f>SUBSTITUTE(L22," ","")</f>
        <v/>
      </c>
      <c r="V22" s="17" t="str">
        <f>SUBSTITUTE(U22,"i"," ")</f>
        <v/>
      </c>
      <c r="W22" s="47" t="str">
        <f>SUBSTITUTE(V22," ","")</f>
        <v/>
      </c>
      <c r="X22" s="45">
        <f>LEN(W22)</f>
        <v>0</v>
      </c>
      <c r="Y22" s="17" t="str">
        <f>SUBSTITUTE(U22,"u"," ")</f>
        <v/>
      </c>
      <c r="Z22" s="47" t="str">
        <f>SUBSTITUTE(Y22," ","")</f>
        <v/>
      </c>
      <c r="AA22" s="45">
        <f>LEN(Z22)</f>
        <v>0</v>
      </c>
      <c r="AB22" s="48" t="str">
        <f>IF(F22="PCR oligo",IF(R22&gt;25,"Oligos para PCR solo admite longitud entre 15 y 25 bases"),(IF(F22="0,01 umol",(IF(R22&gt;50,"La longitud máxima escala 0,01 umol es de 50 bases")),"")))</f>
        <v/>
      </c>
      <c r="AC22" s="49">
        <f>IF(R22=0,0,(VLOOKUP($F22,'.'!$A$5:$E$22,2,FALSE))*($R22-$P22-$N22))</f>
        <v>0</v>
      </c>
      <c r="AD22" s="49">
        <f>IF(G22=0,0,IF(VLOOKUP($F22,'.'!$A$5:$E$22,1,FALSE)='.'!$A$19,VLOOKUP(G22,'.'!$A$5:$E$22,2,FALSE),IF(VLOOKUP($F22,'.'!$A$5:$E$22,1,FALSE)='.'!$A$20,VLOOKUP(G22,'.'!$A$5:$E$22,3,FALSE),IF(VLOOKUP($F22,'.'!$A$5:$E$22,1,FALSE)='.'!$A$21,VLOOKUP(G22,'.'!$A$5:$E$22,4,FALSE),IF(VLOOKUP($F22,'.'!$A$5:$E$22,1,FALSE)='.'!$A$22,VLOOKUP(G22,'.'!$A$5:$E$22,5,FALSE))))))</f>
        <v>0</v>
      </c>
      <c r="AE22" s="49">
        <f>IF(I22=0,0,IF(VLOOKUP($F22,'.'!$A$5:$E$22,1,FALSE)='.'!$A$19,VLOOKUP(I22,'.'!$A$5:$E$22,2,FALSE),IF(VLOOKUP($F22,'.'!$A$5:$E$22,1,FALSE)='.'!$A$20,VLOOKUP(I22,'.'!$A$5:$E$22,3,FALSE),IF(VLOOKUP($F22,'.'!$A$5:$E$22,1,FALSE)='.'!$A$21,VLOOKUP(I22,'.'!$A$5:$E$22,4,FALSE),IF(VLOOKUP($F22,'.'!$A$5:$E$22,1,FALSE)='.'!$A$22,VLOOKUP(I22,'.'!$A$5:$E$22,5,FALSE))))))</f>
        <v>0</v>
      </c>
      <c r="AF22" s="49">
        <f>IF(K22=0,0,IF(VLOOKUP($F22,'.'!$A$5:$E$22,1,FALSE)='.'!$A$19,VLOOKUP(K22,'.'!$A$5:$E$22,2,FALSE),IF(VLOOKUP($F22,'.'!$A$5:$E$22,1,FALSE)='.'!$A$20,VLOOKUP(K22,'.'!$A$5:$E$22,3,FALSE),IF(VLOOKUP($F22,'.'!$A$5:$E$22,1,FALSE)='.'!$A$21,VLOOKUP(K22,'.'!$A$5:$E$22,4,FALSE),IF(VLOOKUP($F22,'.'!$A$5:$E$22,1,FALSE)='.'!$A$22,VLOOKUP(K22,'.'!$A$5:$E$22,5,FALSE))))))</f>
        <v>0</v>
      </c>
      <c r="AG22" s="49">
        <f>IF(R22=0,0,IF(VLOOKUP($F22,'.'!$A$5:$E$22,1,FALSE)='.'!$A$19,VLOOKUP("Inosine",'.'!$A$5:$E$22,2,FALSE),IF(VLOOKUP($F22,'.'!$A$5:$E$22,1,FALSE)='.'!$A$20,VLOOKUP("Inosine",'.'!$A$5:$E$22,3,FALSE),IF(VLOOKUP($F22,'.'!$A$5:$E$22,1,FALSE)='.'!$A$21,VLOOKUP("Inosine",'.'!$A$5:$E$22,4,FALSE),IF(VLOOKUP($F22,'.'!$A$5:$E$22,1,FALSE)='.'!$A$22,VLOOKUP("Inosine",'.'!$A$5:$E$22,5,FALSE)))))*N22)</f>
        <v>0</v>
      </c>
      <c r="AH22" s="49">
        <f>IF(R22=0,0,IF(VLOOKUP($F22,'.'!$A$5:$E$22,1,FALSE)='.'!$A$19,VLOOKUP("Uridine",'.'!$A$5:$E$22,2,FALSE),IF(VLOOKUP($F22,'.'!$A$5:$E$22,1,FALSE)='.'!$A$20,VLOOKUP("Uridine",'.'!$A$5:$E$22,3,FALSE),IF(VLOOKUP($F22,'.'!$A$5:$E$22,1,FALSE)='.'!$A$21,VLOOKUP("Uridine",'.'!$A$5:$E$22,4,FALSE),IF(VLOOKUP($F22,'.'!$A$5:$E$22,1,FALSE)='.'!$A$22,VLOOKUP("Uridine",'.'!$A$5:$E$22,5,FALSE)))))*P22)</f>
        <v>0</v>
      </c>
    </row>
    <row r="23" spans="2:34" x14ac:dyDescent="0.2">
      <c r="B23" s="85"/>
      <c r="C23" s="80"/>
      <c r="D23" s="80"/>
      <c r="E23" s="80"/>
      <c r="F23" s="85"/>
      <c r="G23" s="81"/>
      <c r="H23" s="81"/>
      <c r="I23" s="81"/>
      <c r="J23" s="81"/>
      <c r="K23" s="81"/>
      <c r="L23" s="86"/>
      <c r="M23" s="21"/>
      <c r="N23" s="83"/>
      <c r="O23" s="21"/>
      <c r="P23" s="83"/>
      <c r="Q23" s="21"/>
      <c r="R23" s="84">
        <f t="shared" si="0"/>
        <v>0</v>
      </c>
      <c r="S23" s="45"/>
      <c r="T23" s="46"/>
      <c r="U23" s="47"/>
      <c r="W23" s="47"/>
      <c r="X23" s="45"/>
      <c r="Z23" s="47"/>
      <c r="AA23" s="45"/>
      <c r="AB23" s="48"/>
      <c r="AC23" s="49"/>
      <c r="AD23" s="49"/>
      <c r="AE23" s="49"/>
      <c r="AF23" s="49"/>
      <c r="AG23" s="49"/>
      <c r="AH23" s="49"/>
    </row>
    <row r="24" spans="2:34" x14ac:dyDescent="0.2">
      <c r="B24" s="85"/>
      <c r="C24" s="80"/>
      <c r="D24" s="80"/>
      <c r="E24" s="80"/>
      <c r="F24" s="85"/>
      <c r="G24" s="81"/>
      <c r="H24" s="81"/>
      <c r="I24" s="81"/>
      <c r="J24" s="81"/>
      <c r="K24" s="81"/>
      <c r="L24" s="86"/>
      <c r="M24" s="21"/>
      <c r="N24" s="83"/>
      <c r="O24" s="21"/>
      <c r="P24" s="83"/>
      <c r="Q24" s="21"/>
      <c r="R24" s="84">
        <f t="shared" si="0"/>
        <v>0</v>
      </c>
      <c r="S24" s="45"/>
      <c r="T24" s="46"/>
      <c r="U24" s="47"/>
      <c r="W24" s="47"/>
      <c r="X24" s="45"/>
      <c r="Z24" s="47"/>
      <c r="AA24" s="45"/>
      <c r="AB24" s="48"/>
      <c r="AC24" s="49"/>
      <c r="AD24" s="49"/>
      <c r="AE24" s="49"/>
      <c r="AF24" s="49"/>
      <c r="AG24" s="49"/>
      <c r="AH24" s="49"/>
    </row>
    <row r="25" spans="2:34" x14ac:dyDescent="0.2">
      <c r="B25" s="85"/>
      <c r="C25" s="80"/>
      <c r="D25" s="80"/>
      <c r="E25" s="80"/>
      <c r="F25" s="85"/>
      <c r="G25" s="81"/>
      <c r="H25" s="81"/>
      <c r="I25" s="81"/>
      <c r="J25" s="81"/>
      <c r="K25" s="81"/>
      <c r="L25" s="86"/>
      <c r="M25" s="21"/>
      <c r="N25" s="83"/>
      <c r="O25" s="21"/>
      <c r="P25" s="83"/>
      <c r="Q25" s="21"/>
      <c r="R25" s="84">
        <f t="shared" si="0"/>
        <v>0</v>
      </c>
      <c r="S25" s="45"/>
      <c r="T25" s="46"/>
      <c r="U25" s="47"/>
      <c r="W25" s="47"/>
      <c r="X25" s="45"/>
      <c r="Z25" s="47"/>
      <c r="AA25" s="45"/>
      <c r="AB25" s="48"/>
      <c r="AC25" s="49"/>
      <c r="AD25" s="49"/>
      <c r="AE25" s="49"/>
      <c r="AF25" s="49"/>
      <c r="AG25" s="49"/>
      <c r="AH25" s="49"/>
    </row>
    <row r="26" spans="2:34" x14ac:dyDescent="0.2">
      <c r="B26" s="85"/>
      <c r="C26" s="80"/>
      <c r="D26" s="80"/>
      <c r="E26" s="80"/>
      <c r="F26" s="85"/>
      <c r="G26" s="81"/>
      <c r="H26" s="81"/>
      <c r="I26" s="81"/>
      <c r="J26" s="81"/>
      <c r="K26" s="81"/>
      <c r="L26" s="86"/>
      <c r="M26" s="21"/>
      <c r="N26" s="83"/>
      <c r="O26" s="21"/>
      <c r="P26" s="83"/>
      <c r="Q26" s="21"/>
      <c r="R26" s="84">
        <f t="shared" si="0"/>
        <v>0</v>
      </c>
      <c r="S26" s="45"/>
      <c r="T26" s="46"/>
      <c r="U26" s="47"/>
      <c r="W26" s="47"/>
      <c r="X26" s="45"/>
      <c r="Z26" s="47"/>
      <c r="AA26" s="45"/>
      <c r="AB26" s="48"/>
      <c r="AC26" s="49"/>
      <c r="AD26" s="49"/>
      <c r="AE26" s="49"/>
      <c r="AF26" s="49"/>
      <c r="AG26" s="49"/>
      <c r="AH26" s="49"/>
    </row>
    <row r="27" spans="2:34" x14ac:dyDescent="0.2">
      <c r="B27" s="85"/>
      <c r="C27" s="80"/>
      <c r="D27" s="80"/>
      <c r="E27" s="80"/>
      <c r="F27" s="85"/>
      <c r="G27" s="81"/>
      <c r="H27" s="81"/>
      <c r="I27" s="81"/>
      <c r="J27" s="81"/>
      <c r="K27" s="81"/>
      <c r="L27" s="86"/>
      <c r="M27" s="21"/>
      <c r="N27" s="83"/>
      <c r="O27" s="21"/>
      <c r="P27" s="83"/>
      <c r="Q27" s="21"/>
      <c r="R27" s="84">
        <f t="shared" si="0"/>
        <v>0</v>
      </c>
      <c r="S27" s="45"/>
      <c r="T27" s="46"/>
      <c r="U27" s="47"/>
      <c r="W27" s="47"/>
      <c r="X27" s="45"/>
      <c r="Z27" s="47"/>
      <c r="AA27" s="45"/>
      <c r="AB27" s="48"/>
      <c r="AC27" s="49"/>
      <c r="AD27" s="49"/>
      <c r="AE27" s="49"/>
      <c r="AF27" s="49"/>
      <c r="AG27" s="49"/>
      <c r="AH27" s="49"/>
    </row>
    <row r="28" spans="2:34" x14ac:dyDescent="0.2">
      <c r="B28" s="85"/>
      <c r="C28" s="80"/>
      <c r="D28" s="80"/>
      <c r="E28" s="80"/>
      <c r="F28" s="85"/>
      <c r="G28" s="81"/>
      <c r="H28" s="81"/>
      <c r="I28" s="81"/>
      <c r="J28" s="81"/>
      <c r="K28" s="81"/>
      <c r="L28" s="86"/>
      <c r="M28" s="21"/>
      <c r="N28" s="83"/>
      <c r="O28" s="21"/>
      <c r="P28" s="83"/>
      <c r="Q28" s="21"/>
      <c r="R28" s="84">
        <f t="shared" si="0"/>
        <v>0</v>
      </c>
      <c r="S28" s="45"/>
      <c r="T28" s="46"/>
      <c r="U28" s="47"/>
      <c r="W28" s="47"/>
      <c r="X28" s="45"/>
      <c r="Z28" s="47"/>
      <c r="AA28" s="45"/>
      <c r="AB28" s="48"/>
      <c r="AC28" s="49"/>
      <c r="AD28" s="49"/>
      <c r="AE28" s="49"/>
      <c r="AF28" s="49"/>
      <c r="AG28" s="49"/>
      <c r="AH28" s="49"/>
    </row>
    <row r="29" spans="2:34" x14ac:dyDescent="0.2">
      <c r="B29" s="85"/>
      <c r="C29" s="80"/>
      <c r="D29" s="80"/>
      <c r="E29" s="80"/>
      <c r="F29" s="85"/>
      <c r="G29" s="81"/>
      <c r="H29" s="81"/>
      <c r="I29" s="81"/>
      <c r="J29" s="81"/>
      <c r="K29" s="81"/>
      <c r="L29" s="86"/>
      <c r="M29" s="21"/>
      <c r="N29" s="83"/>
      <c r="O29" s="21"/>
      <c r="P29" s="83"/>
      <c r="Q29" s="21"/>
      <c r="R29" s="84">
        <f t="shared" si="0"/>
        <v>0</v>
      </c>
      <c r="S29" s="45"/>
      <c r="T29" s="46"/>
      <c r="U29" s="47"/>
      <c r="W29" s="47"/>
      <c r="X29" s="45"/>
      <c r="Z29" s="47"/>
      <c r="AA29" s="45"/>
      <c r="AB29" s="48"/>
      <c r="AC29" s="49"/>
      <c r="AD29" s="49"/>
      <c r="AE29" s="49"/>
      <c r="AF29" s="49"/>
      <c r="AG29" s="49"/>
      <c r="AH29" s="49"/>
    </row>
    <row r="30" spans="2:34" x14ac:dyDescent="0.2">
      <c r="B30" s="85"/>
      <c r="C30" s="80"/>
      <c r="D30" s="80"/>
      <c r="E30" s="80"/>
      <c r="F30" s="85"/>
      <c r="G30" s="81"/>
      <c r="H30" s="81"/>
      <c r="I30" s="81"/>
      <c r="J30" s="81"/>
      <c r="K30" s="81"/>
      <c r="L30" s="86"/>
      <c r="M30" s="21"/>
      <c r="N30" s="83"/>
      <c r="O30" s="21"/>
      <c r="P30" s="83"/>
      <c r="Q30" s="21"/>
      <c r="R30" s="84">
        <f t="shared" si="0"/>
        <v>0</v>
      </c>
      <c r="S30" s="45"/>
      <c r="T30" s="46"/>
      <c r="U30" s="47"/>
      <c r="W30" s="47"/>
      <c r="X30" s="45"/>
      <c r="Z30" s="47"/>
      <c r="AA30" s="45"/>
      <c r="AB30" s="48"/>
      <c r="AC30" s="49"/>
      <c r="AD30" s="49"/>
      <c r="AE30" s="49"/>
      <c r="AF30" s="49"/>
      <c r="AG30" s="49"/>
      <c r="AH30" s="49"/>
    </row>
    <row r="31" spans="2:34" x14ac:dyDescent="0.2">
      <c r="B31" s="85"/>
      <c r="C31" s="80"/>
      <c r="D31" s="80"/>
      <c r="E31" s="80"/>
      <c r="F31" s="85"/>
      <c r="G31" s="81"/>
      <c r="H31" s="81"/>
      <c r="I31" s="81"/>
      <c r="J31" s="81"/>
      <c r="K31" s="81"/>
      <c r="L31" s="86"/>
      <c r="M31" s="21"/>
      <c r="N31" s="83"/>
      <c r="O31" s="21"/>
      <c r="P31" s="83"/>
      <c r="Q31" s="21"/>
      <c r="R31" s="84">
        <f t="shared" si="0"/>
        <v>0</v>
      </c>
      <c r="S31" s="45"/>
      <c r="T31" s="46"/>
      <c r="U31" s="47"/>
      <c r="W31" s="47"/>
      <c r="X31" s="45"/>
      <c r="Z31" s="47"/>
      <c r="AA31" s="45"/>
      <c r="AB31" s="48"/>
      <c r="AC31" s="49"/>
      <c r="AD31" s="49"/>
      <c r="AE31" s="49"/>
      <c r="AF31" s="49"/>
      <c r="AG31" s="49"/>
      <c r="AH31" s="49"/>
    </row>
    <row r="32" spans="2:34" x14ac:dyDescent="0.2">
      <c r="B32" s="85"/>
      <c r="C32" s="80"/>
      <c r="D32" s="80"/>
      <c r="E32" s="80"/>
      <c r="F32" s="85"/>
      <c r="G32" s="81"/>
      <c r="H32" s="81"/>
      <c r="I32" s="81"/>
      <c r="J32" s="81"/>
      <c r="K32" s="81"/>
      <c r="L32" s="86"/>
      <c r="M32" s="21"/>
      <c r="N32" s="83"/>
      <c r="O32" s="21"/>
      <c r="P32" s="83"/>
      <c r="Q32" s="21"/>
      <c r="R32" s="84">
        <f t="shared" si="0"/>
        <v>0</v>
      </c>
      <c r="S32" s="45"/>
      <c r="T32" s="46"/>
      <c r="U32" s="47"/>
      <c r="W32" s="47"/>
      <c r="X32" s="45"/>
      <c r="Z32" s="47"/>
      <c r="AA32" s="45"/>
      <c r="AB32" s="48"/>
      <c r="AC32" s="49"/>
      <c r="AD32" s="49"/>
      <c r="AE32" s="49"/>
      <c r="AF32" s="49"/>
      <c r="AG32" s="49"/>
      <c r="AH32" s="49"/>
    </row>
    <row r="33" spans="2:34" x14ac:dyDescent="0.2">
      <c r="B33" s="85"/>
      <c r="C33" s="80"/>
      <c r="D33" s="80"/>
      <c r="E33" s="80"/>
      <c r="F33" s="85"/>
      <c r="G33" s="81"/>
      <c r="H33" s="81"/>
      <c r="I33" s="81"/>
      <c r="J33" s="81"/>
      <c r="K33" s="81"/>
      <c r="L33" s="86"/>
      <c r="M33" s="21"/>
      <c r="N33" s="83"/>
      <c r="O33" s="21"/>
      <c r="P33" s="83"/>
      <c r="Q33" s="21"/>
      <c r="R33" s="84">
        <f t="shared" si="0"/>
        <v>0</v>
      </c>
      <c r="S33" s="45"/>
      <c r="T33" s="46"/>
      <c r="U33" s="47"/>
      <c r="W33" s="47"/>
      <c r="X33" s="45"/>
      <c r="Z33" s="47"/>
      <c r="AA33" s="45"/>
      <c r="AB33" s="48"/>
      <c r="AC33" s="49"/>
      <c r="AD33" s="49"/>
      <c r="AE33" s="49"/>
      <c r="AF33" s="49"/>
      <c r="AG33" s="49"/>
      <c r="AH33" s="49"/>
    </row>
    <row r="34" spans="2:34" x14ac:dyDescent="0.2">
      <c r="B34" s="85"/>
      <c r="C34" s="80"/>
      <c r="D34" s="80"/>
      <c r="E34" s="80"/>
      <c r="F34" s="85"/>
      <c r="G34" s="81"/>
      <c r="H34" s="81"/>
      <c r="I34" s="81"/>
      <c r="J34" s="81"/>
      <c r="K34" s="81"/>
      <c r="L34" s="86"/>
      <c r="M34" s="21"/>
      <c r="N34" s="83"/>
      <c r="O34" s="21"/>
      <c r="P34" s="83"/>
      <c r="Q34" s="21"/>
      <c r="R34" s="84">
        <f t="shared" si="0"/>
        <v>0</v>
      </c>
      <c r="S34" s="45"/>
      <c r="T34" s="46"/>
      <c r="U34" s="47"/>
      <c r="W34" s="47"/>
      <c r="X34" s="45"/>
      <c r="Z34" s="47"/>
      <c r="AA34" s="45"/>
      <c r="AB34" s="48"/>
      <c r="AC34" s="49"/>
      <c r="AD34" s="49"/>
      <c r="AE34" s="49"/>
      <c r="AF34" s="49"/>
      <c r="AG34" s="49"/>
      <c r="AH34" s="49"/>
    </row>
    <row r="35" spans="2:34" x14ac:dyDescent="0.2">
      <c r="B35" s="85"/>
      <c r="C35" s="80"/>
      <c r="D35" s="80"/>
      <c r="E35" s="80"/>
      <c r="F35" s="85"/>
      <c r="G35" s="81"/>
      <c r="H35" s="81"/>
      <c r="I35" s="81"/>
      <c r="J35" s="81"/>
      <c r="K35" s="81"/>
      <c r="L35" s="86"/>
      <c r="M35" s="21"/>
      <c r="N35" s="83"/>
      <c r="O35" s="21"/>
      <c r="P35" s="83"/>
      <c r="Q35" s="21"/>
      <c r="R35" s="84">
        <f t="shared" si="0"/>
        <v>0</v>
      </c>
      <c r="S35" s="45"/>
      <c r="T35" s="46"/>
      <c r="U35" s="47"/>
      <c r="W35" s="47"/>
      <c r="X35" s="45"/>
      <c r="Z35" s="47"/>
      <c r="AA35" s="45"/>
      <c r="AB35" s="48"/>
      <c r="AC35" s="49"/>
      <c r="AD35" s="49"/>
      <c r="AE35" s="49"/>
      <c r="AF35" s="49"/>
      <c r="AG35" s="49"/>
      <c r="AH35" s="49"/>
    </row>
    <row r="36" spans="2:34" x14ac:dyDescent="0.2">
      <c r="B36" s="85"/>
      <c r="C36" s="80"/>
      <c r="D36" s="80"/>
      <c r="E36" s="80"/>
      <c r="F36" s="85"/>
      <c r="G36" s="81"/>
      <c r="H36" s="81"/>
      <c r="I36" s="81"/>
      <c r="J36" s="81"/>
      <c r="K36" s="81"/>
      <c r="L36" s="86"/>
      <c r="M36" s="21"/>
      <c r="N36" s="83"/>
      <c r="O36" s="21"/>
      <c r="P36" s="83"/>
      <c r="Q36" s="21"/>
      <c r="R36" s="84">
        <f t="shared" si="0"/>
        <v>0</v>
      </c>
      <c r="S36" s="45"/>
      <c r="T36" s="46"/>
      <c r="U36" s="47"/>
      <c r="W36" s="47"/>
      <c r="X36" s="45"/>
      <c r="Z36" s="47"/>
      <c r="AA36" s="45"/>
      <c r="AB36" s="48"/>
      <c r="AC36" s="49"/>
      <c r="AD36" s="49"/>
      <c r="AE36" s="49"/>
      <c r="AF36" s="49"/>
      <c r="AG36" s="49"/>
      <c r="AH36" s="49"/>
    </row>
    <row r="37" spans="2:34" x14ac:dyDescent="0.2">
      <c r="B37" s="85"/>
      <c r="C37" s="80"/>
      <c r="D37" s="80"/>
      <c r="E37" s="80"/>
      <c r="F37" s="85"/>
      <c r="G37" s="81"/>
      <c r="H37" s="81"/>
      <c r="I37" s="81"/>
      <c r="J37" s="81"/>
      <c r="K37" s="81"/>
      <c r="L37" s="86"/>
      <c r="M37" s="21"/>
      <c r="N37" s="83"/>
      <c r="O37" s="21"/>
      <c r="P37" s="83"/>
      <c r="Q37" s="21"/>
      <c r="R37" s="84">
        <f t="shared" si="0"/>
        <v>0</v>
      </c>
      <c r="S37" s="45"/>
      <c r="T37" s="46"/>
      <c r="U37" s="47"/>
      <c r="W37" s="47"/>
      <c r="X37" s="45"/>
      <c r="Z37" s="47"/>
      <c r="AA37" s="45"/>
      <c r="AB37" s="48"/>
      <c r="AC37" s="49"/>
      <c r="AD37" s="49"/>
      <c r="AE37" s="49"/>
      <c r="AF37" s="49"/>
      <c r="AG37" s="49"/>
      <c r="AH37" s="49"/>
    </row>
    <row r="38" spans="2:34" x14ac:dyDescent="0.2">
      <c r="B38" s="85"/>
      <c r="C38" s="80"/>
      <c r="D38" s="80"/>
      <c r="E38" s="80"/>
      <c r="F38" s="85"/>
      <c r="G38" s="81"/>
      <c r="H38" s="81"/>
      <c r="I38" s="81"/>
      <c r="J38" s="81"/>
      <c r="K38" s="81"/>
      <c r="L38" s="86"/>
      <c r="M38" s="21"/>
      <c r="N38" s="83"/>
      <c r="O38" s="21"/>
      <c r="P38" s="83"/>
      <c r="Q38" s="21"/>
      <c r="R38" s="84">
        <f t="shared" si="0"/>
        <v>0</v>
      </c>
      <c r="S38" s="45"/>
      <c r="T38" s="46"/>
      <c r="U38" s="47"/>
      <c r="W38" s="47"/>
      <c r="X38" s="45"/>
      <c r="Z38" s="47"/>
      <c r="AA38" s="45"/>
      <c r="AB38" s="48"/>
      <c r="AC38" s="49"/>
      <c r="AD38" s="49"/>
      <c r="AE38" s="49"/>
      <c r="AF38" s="49"/>
      <c r="AG38" s="49"/>
      <c r="AH38" s="49"/>
    </row>
    <row r="39" spans="2:34" x14ac:dyDescent="0.2">
      <c r="B39" s="85"/>
      <c r="C39" s="80"/>
      <c r="D39" s="80"/>
      <c r="E39" s="80"/>
      <c r="F39" s="85"/>
      <c r="G39" s="81"/>
      <c r="H39" s="81"/>
      <c r="I39" s="81"/>
      <c r="J39" s="81"/>
      <c r="K39" s="81"/>
      <c r="L39" s="86"/>
      <c r="M39" s="21"/>
      <c r="N39" s="83"/>
      <c r="O39" s="21"/>
      <c r="P39" s="83"/>
      <c r="Q39" s="21"/>
      <c r="R39" s="84">
        <f t="shared" si="0"/>
        <v>0</v>
      </c>
      <c r="S39" s="45"/>
      <c r="T39" s="46"/>
      <c r="U39" s="47"/>
      <c r="W39" s="47"/>
      <c r="X39" s="45"/>
      <c r="Z39" s="47"/>
      <c r="AA39" s="45"/>
      <c r="AB39" s="48"/>
      <c r="AC39" s="49"/>
      <c r="AD39" s="49"/>
      <c r="AE39" s="49"/>
      <c r="AF39" s="49"/>
      <c r="AG39" s="49"/>
      <c r="AH39" s="49"/>
    </row>
    <row r="40" spans="2:34" x14ac:dyDescent="0.2">
      <c r="B40" s="85"/>
      <c r="C40" s="80"/>
      <c r="D40" s="80"/>
      <c r="E40" s="80"/>
      <c r="F40" s="85"/>
      <c r="G40" s="81"/>
      <c r="H40" s="81"/>
      <c r="I40" s="81"/>
      <c r="J40" s="81"/>
      <c r="K40" s="81"/>
      <c r="L40" s="86"/>
      <c r="M40" s="21"/>
      <c r="N40" s="83"/>
      <c r="O40" s="21"/>
      <c r="P40" s="83"/>
      <c r="Q40" s="21"/>
      <c r="R40" s="84">
        <f t="shared" si="0"/>
        <v>0</v>
      </c>
      <c r="S40" s="45"/>
      <c r="T40" s="46"/>
      <c r="U40" s="47"/>
      <c r="W40" s="47"/>
      <c r="X40" s="45"/>
      <c r="Z40" s="47"/>
      <c r="AA40" s="45"/>
      <c r="AB40" s="48"/>
      <c r="AC40" s="49"/>
      <c r="AD40" s="49"/>
      <c r="AE40" s="49"/>
      <c r="AF40" s="49"/>
      <c r="AG40" s="49"/>
      <c r="AH40" s="49"/>
    </row>
    <row r="41" spans="2:34" x14ac:dyDescent="0.2">
      <c r="B41" s="85"/>
      <c r="C41" s="80"/>
      <c r="D41" s="80"/>
      <c r="E41" s="80"/>
      <c r="F41" s="85"/>
      <c r="G41" s="81"/>
      <c r="H41" s="81"/>
      <c r="I41" s="81"/>
      <c r="J41" s="81"/>
      <c r="K41" s="81"/>
      <c r="L41" s="86"/>
      <c r="M41" s="21"/>
      <c r="N41" s="83"/>
      <c r="O41" s="21"/>
      <c r="P41" s="83"/>
      <c r="Q41" s="21"/>
      <c r="R41" s="84">
        <f t="shared" si="0"/>
        <v>0</v>
      </c>
      <c r="S41" s="45"/>
      <c r="T41" s="46"/>
      <c r="U41" s="47"/>
      <c r="W41" s="47"/>
      <c r="X41" s="45"/>
      <c r="Z41" s="47"/>
      <c r="AA41" s="45"/>
      <c r="AB41" s="48"/>
      <c r="AC41" s="49"/>
      <c r="AD41" s="49"/>
      <c r="AE41" s="49"/>
      <c r="AF41" s="49"/>
      <c r="AG41" s="49"/>
      <c r="AH41" s="49"/>
    </row>
    <row r="42" spans="2:34" x14ac:dyDescent="0.2">
      <c r="B42" s="85"/>
      <c r="C42" s="80"/>
      <c r="D42" s="80"/>
      <c r="E42" s="80"/>
      <c r="F42" s="85"/>
      <c r="G42" s="81"/>
      <c r="H42" s="81"/>
      <c r="I42" s="81"/>
      <c r="J42" s="81"/>
      <c r="K42" s="81"/>
      <c r="L42" s="86"/>
      <c r="M42" s="21"/>
      <c r="N42" s="83"/>
      <c r="O42" s="21"/>
      <c r="P42" s="83"/>
      <c r="Q42" s="21"/>
      <c r="R42" s="84">
        <f t="shared" si="0"/>
        <v>0</v>
      </c>
      <c r="S42" s="45"/>
      <c r="T42" s="46"/>
      <c r="U42" s="47"/>
      <c r="W42" s="47"/>
      <c r="X42" s="45"/>
      <c r="Z42" s="47"/>
      <c r="AA42" s="45"/>
      <c r="AB42" s="48"/>
      <c r="AC42" s="49"/>
      <c r="AD42" s="49"/>
      <c r="AE42" s="49"/>
      <c r="AF42" s="49"/>
      <c r="AG42" s="49"/>
      <c r="AH42" s="49"/>
    </row>
    <row r="43" spans="2:34" x14ac:dyDescent="0.2">
      <c r="B43" s="85"/>
      <c r="C43" s="80"/>
      <c r="D43" s="80"/>
      <c r="E43" s="80"/>
      <c r="F43" s="85"/>
      <c r="G43" s="81"/>
      <c r="H43" s="81"/>
      <c r="I43" s="81"/>
      <c r="J43" s="81"/>
      <c r="K43" s="81"/>
      <c r="L43" s="86"/>
      <c r="M43" s="21"/>
      <c r="N43" s="83"/>
      <c r="O43" s="21"/>
      <c r="P43" s="83"/>
      <c r="Q43" s="21"/>
      <c r="R43" s="84">
        <f t="shared" si="0"/>
        <v>0</v>
      </c>
      <c r="S43" s="45"/>
      <c r="T43" s="46"/>
      <c r="U43" s="47"/>
      <c r="W43" s="47"/>
      <c r="X43" s="45"/>
      <c r="Z43" s="47"/>
      <c r="AA43" s="45"/>
      <c r="AB43" s="48"/>
      <c r="AC43" s="49"/>
      <c r="AD43" s="49"/>
      <c r="AE43" s="49"/>
      <c r="AF43" s="49"/>
      <c r="AG43" s="49"/>
      <c r="AH43" s="49"/>
    </row>
    <row r="44" spans="2:34" x14ac:dyDescent="0.2">
      <c r="B44" s="85"/>
      <c r="C44" s="80"/>
      <c r="D44" s="80"/>
      <c r="E44" s="80"/>
      <c r="F44" s="85"/>
      <c r="G44" s="81"/>
      <c r="H44" s="81"/>
      <c r="I44" s="81"/>
      <c r="J44" s="81"/>
      <c r="K44" s="81"/>
      <c r="L44" s="86"/>
      <c r="M44" s="21"/>
      <c r="N44" s="83"/>
      <c r="O44" s="21"/>
      <c r="P44" s="83"/>
      <c r="Q44" s="21"/>
      <c r="R44" s="84">
        <f t="shared" si="0"/>
        <v>0</v>
      </c>
      <c r="S44" s="45"/>
      <c r="T44" s="46"/>
      <c r="U44" s="47"/>
      <c r="W44" s="47"/>
      <c r="X44" s="45"/>
      <c r="Z44" s="47"/>
      <c r="AA44" s="45"/>
      <c r="AB44" s="48"/>
      <c r="AC44" s="49"/>
      <c r="AD44" s="49"/>
      <c r="AE44" s="49"/>
      <c r="AF44" s="49"/>
      <c r="AG44" s="49"/>
      <c r="AH44" s="49"/>
    </row>
    <row r="45" spans="2:34" x14ac:dyDescent="0.2">
      <c r="B45" s="85"/>
      <c r="C45" s="80"/>
      <c r="D45" s="80"/>
      <c r="E45" s="80"/>
      <c r="F45" s="85"/>
      <c r="G45" s="81"/>
      <c r="H45" s="81"/>
      <c r="I45" s="81"/>
      <c r="J45" s="81"/>
      <c r="K45" s="81"/>
      <c r="L45" s="86"/>
      <c r="M45" s="21"/>
      <c r="N45" s="83"/>
      <c r="O45" s="21"/>
      <c r="P45" s="83"/>
      <c r="Q45" s="21"/>
      <c r="R45" s="84">
        <f t="shared" si="0"/>
        <v>0</v>
      </c>
      <c r="S45" s="45"/>
      <c r="T45" s="46"/>
      <c r="U45" s="47"/>
      <c r="W45" s="47"/>
      <c r="X45" s="45"/>
      <c r="Z45" s="47"/>
      <c r="AA45" s="45"/>
      <c r="AB45" s="48"/>
      <c r="AC45" s="49"/>
      <c r="AD45" s="49"/>
      <c r="AE45" s="49"/>
      <c r="AF45" s="49"/>
      <c r="AG45" s="49"/>
      <c r="AH45" s="49"/>
    </row>
    <row r="46" spans="2:34" ht="6" customHeight="1" x14ac:dyDescent="0.2">
      <c r="B46" s="88"/>
      <c r="C46" s="80"/>
      <c r="D46" s="80"/>
      <c r="E46" s="80"/>
      <c r="F46" s="88"/>
      <c r="G46" s="88"/>
      <c r="H46" s="88"/>
      <c r="I46" s="88"/>
      <c r="J46" s="88"/>
      <c r="K46" s="88"/>
      <c r="L46" s="26"/>
      <c r="M46" s="88"/>
      <c r="N46" s="88"/>
      <c r="O46" s="88"/>
      <c r="P46" s="88"/>
      <c r="Q46" s="88"/>
      <c r="R46" s="88"/>
      <c r="S46" s="50"/>
      <c r="T46" s="51"/>
      <c r="U46" s="51"/>
      <c r="V46" s="51"/>
      <c r="W46" s="51"/>
      <c r="X46" s="51"/>
      <c r="Y46" s="51"/>
      <c r="Z46" s="51"/>
      <c r="AA46" s="51"/>
      <c r="AB46" s="52"/>
    </row>
    <row r="47" spans="2:34" ht="11.25" customHeight="1" x14ac:dyDescent="0.2">
      <c r="B47" s="89"/>
      <c r="F47" s="88"/>
      <c r="G47" s="90"/>
      <c r="H47" s="90"/>
      <c r="I47" s="90"/>
      <c r="J47" s="90"/>
      <c r="K47" s="90"/>
      <c r="L47" s="91" t="s">
        <v>42</v>
      </c>
      <c r="M47" s="90"/>
      <c r="N47" s="83">
        <f>SUM(N18:N46)</f>
        <v>0</v>
      </c>
      <c r="O47" s="90"/>
      <c r="P47" s="83">
        <f>SUM(P18:P46)</f>
        <v>0</v>
      </c>
      <c r="Q47" s="90"/>
      <c r="R47" s="84">
        <f>SUM(R18:R46)</f>
        <v>0</v>
      </c>
      <c r="T47" s="54"/>
      <c r="U47" s="51"/>
      <c r="V47" s="51"/>
      <c r="W47" s="51"/>
      <c r="X47" s="51"/>
      <c r="Y47" s="51"/>
      <c r="Z47" s="51"/>
      <c r="AA47" s="51"/>
    </row>
    <row r="48" spans="2:34" ht="22.5" hidden="1" customHeight="1" x14ac:dyDescent="0.2">
      <c r="B48" s="55" t="s">
        <v>20</v>
      </c>
      <c r="C48" s="44"/>
      <c r="D48" s="44"/>
      <c r="E48" s="44"/>
      <c r="F48" s="56"/>
      <c r="G48" s="57" t="s">
        <v>21</v>
      </c>
      <c r="H48" s="57"/>
      <c r="I48" s="50"/>
      <c r="J48" s="50"/>
      <c r="K48" s="45"/>
      <c r="L48" s="45"/>
      <c r="M48" s="45"/>
      <c r="N48" s="45"/>
      <c r="O48" s="45"/>
      <c r="P48" s="45"/>
      <c r="Q48" s="45"/>
    </row>
    <row r="49" spans="2:17" ht="14.25" hidden="1" customHeight="1" x14ac:dyDescent="0.2">
      <c r="B49" s="58" t="s">
        <v>22</v>
      </c>
      <c r="C49" s="59"/>
      <c r="D49" s="59"/>
      <c r="E49" s="59"/>
      <c r="F49" s="60"/>
      <c r="G49" s="61">
        <f>SUM(T18:T45)</f>
        <v>0</v>
      </c>
      <c r="H49" s="62"/>
      <c r="I49" s="50"/>
      <c r="J49" s="50"/>
      <c r="K49" s="45"/>
      <c r="L49" s="45"/>
      <c r="M49" s="45"/>
      <c r="N49" s="45"/>
      <c r="O49" s="45"/>
      <c r="P49" s="45"/>
      <c r="Q49" s="45"/>
    </row>
    <row r="50" spans="2:17" ht="14.25" hidden="1" customHeight="1" x14ac:dyDescent="0.2">
      <c r="B50" s="58" t="s">
        <v>23</v>
      </c>
      <c r="C50" s="59"/>
      <c r="D50" s="59"/>
      <c r="E50" s="59"/>
      <c r="F50" s="60"/>
      <c r="G50" s="61">
        <f>G49*7%</f>
        <v>0</v>
      </c>
      <c r="H50" s="62"/>
      <c r="I50" s="50"/>
      <c r="J50" s="50"/>
      <c r="K50" s="45"/>
      <c r="L50" s="45"/>
      <c r="M50" s="45"/>
      <c r="N50" s="45"/>
      <c r="O50" s="45"/>
      <c r="P50" s="45"/>
      <c r="Q50" s="45"/>
    </row>
    <row r="51" spans="2:17" ht="14.25" hidden="1" customHeight="1" x14ac:dyDescent="0.2">
      <c r="B51" s="63" t="s">
        <v>24</v>
      </c>
      <c r="C51" s="64"/>
      <c r="D51" s="64"/>
      <c r="E51" s="64"/>
      <c r="F51" s="65"/>
      <c r="G51" s="66">
        <f>SUM(G49:G50)</f>
        <v>0</v>
      </c>
      <c r="H51" s="67"/>
      <c r="I51" s="50"/>
      <c r="J51" s="50"/>
      <c r="K51" s="45"/>
      <c r="L51" s="45"/>
      <c r="M51" s="45"/>
      <c r="N51" s="45"/>
      <c r="O51" s="45"/>
      <c r="P51" s="45"/>
      <c r="Q51" s="45"/>
    </row>
    <row r="52" spans="2:17" ht="25.5" customHeight="1" x14ac:dyDescent="0.2">
      <c r="B52" s="45"/>
      <c r="C52" s="53"/>
      <c r="D52" s="53"/>
      <c r="E52" s="53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2:17" ht="20.25" customHeight="1" x14ac:dyDescent="0.2">
      <c r="B53" s="45"/>
      <c r="C53" s="53"/>
      <c r="D53" s="53"/>
      <c r="E53" s="53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2:17" ht="15" x14ac:dyDescent="0.25">
      <c r="B54" s="68" t="s">
        <v>9</v>
      </c>
    </row>
    <row r="55" spans="2:17" x14ac:dyDescent="0.2">
      <c r="B55" s="76" t="s">
        <v>17</v>
      </c>
      <c r="F55" s="107"/>
      <c r="G55" s="108"/>
      <c r="H55" s="108"/>
      <c r="I55" s="108"/>
      <c r="J55" s="108"/>
      <c r="K55" s="108"/>
      <c r="L55" s="108"/>
      <c r="M55" s="109"/>
      <c r="N55" s="69"/>
      <c r="O55" s="69"/>
      <c r="P55" s="69"/>
    </row>
    <row r="56" spans="2:17" x14ac:dyDescent="0.2">
      <c r="B56" s="77" t="s">
        <v>16</v>
      </c>
      <c r="F56" s="110"/>
      <c r="G56" s="111"/>
      <c r="H56" s="111"/>
      <c r="I56" s="111"/>
      <c r="J56" s="111"/>
      <c r="K56" s="111"/>
      <c r="L56" s="111"/>
      <c r="M56" s="112"/>
      <c r="N56" s="69"/>
      <c r="O56" s="69"/>
      <c r="P56" s="69"/>
    </row>
    <row r="57" spans="2:17" x14ac:dyDescent="0.2">
      <c r="B57" s="77" t="s">
        <v>15</v>
      </c>
      <c r="F57" s="110"/>
      <c r="G57" s="111"/>
      <c r="H57" s="111"/>
      <c r="I57" s="111"/>
      <c r="J57" s="111"/>
      <c r="K57" s="111"/>
      <c r="L57" s="111"/>
      <c r="M57" s="112"/>
      <c r="N57" s="69"/>
      <c r="O57" s="69"/>
      <c r="P57" s="69"/>
    </row>
    <row r="58" spans="2:17" x14ac:dyDescent="0.2">
      <c r="B58" s="77" t="s">
        <v>18</v>
      </c>
      <c r="F58" s="110"/>
      <c r="G58" s="111"/>
      <c r="H58" s="111"/>
      <c r="I58" s="111"/>
      <c r="J58" s="111"/>
      <c r="K58" s="111"/>
      <c r="L58" s="111"/>
      <c r="M58" s="112"/>
      <c r="N58" s="69"/>
      <c r="O58" s="69"/>
      <c r="P58" s="69"/>
    </row>
    <row r="59" spans="2:17" x14ac:dyDescent="0.2">
      <c r="B59" s="77" t="s">
        <v>45</v>
      </c>
      <c r="F59" s="110"/>
      <c r="G59" s="111"/>
      <c r="H59" s="111"/>
      <c r="I59" s="111"/>
      <c r="J59" s="111"/>
      <c r="K59" s="111"/>
      <c r="L59" s="111"/>
      <c r="M59" s="112"/>
      <c r="N59" s="69"/>
      <c r="O59" s="69"/>
      <c r="P59" s="69"/>
    </row>
    <row r="60" spans="2:17" x14ac:dyDescent="0.2">
      <c r="B60" s="77" t="s">
        <v>0</v>
      </c>
      <c r="F60" s="110"/>
      <c r="G60" s="111"/>
      <c r="H60" s="111"/>
      <c r="I60" s="111"/>
      <c r="J60" s="111"/>
      <c r="K60" s="111"/>
      <c r="L60" s="111"/>
      <c r="M60" s="112"/>
      <c r="N60" s="69"/>
      <c r="O60" s="69"/>
      <c r="P60" s="69"/>
    </row>
    <row r="61" spans="2:17" x14ac:dyDescent="0.2">
      <c r="B61" s="78" t="s">
        <v>1</v>
      </c>
      <c r="F61" s="132"/>
      <c r="G61" s="133"/>
      <c r="H61" s="133"/>
      <c r="I61" s="133"/>
      <c r="J61" s="133"/>
      <c r="K61" s="133"/>
      <c r="L61" s="133"/>
      <c r="M61" s="134"/>
      <c r="N61" s="69"/>
      <c r="O61" s="69"/>
      <c r="P61" s="69"/>
    </row>
    <row r="62" spans="2:17" x14ac:dyDescent="0.2">
      <c r="B62" s="43"/>
      <c r="F62" s="70"/>
      <c r="G62" s="71"/>
      <c r="H62" s="71"/>
      <c r="I62" s="71"/>
      <c r="J62" s="71"/>
      <c r="K62" s="71"/>
      <c r="L62" s="71"/>
      <c r="M62" s="71"/>
      <c r="N62" s="69"/>
      <c r="O62" s="69"/>
      <c r="P62" s="69"/>
    </row>
    <row r="63" spans="2:17" ht="15" x14ac:dyDescent="0.25">
      <c r="B63" s="68" t="s">
        <v>40</v>
      </c>
      <c r="N63" s="69"/>
      <c r="O63" s="69"/>
      <c r="P63" s="69"/>
    </row>
    <row r="64" spans="2:17" x14ac:dyDescent="0.2">
      <c r="B64" s="76" t="s">
        <v>17</v>
      </c>
      <c r="F64" s="107"/>
      <c r="G64" s="108"/>
      <c r="H64" s="108"/>
      <c r="I64" s="108"/>
      <c r="J64" s="108"/>
      <c r="K64" s="108"/>
      <c r="L64" s="108"/>
      <c r="M64" s="109"/>
      <c r="N64" s="69"/>
      <c r="O64" s="69"/>
      <c r="P64" s="69"/>
    </row>
    <row r="65" spans="2:16" x14ac:dyDescent="0.2">
      <c r="B65" s="77" t="s">
        <v>16</v>
      </c>
      <c r="F65" s="110"/>
      <c r="G65" s="111"/>
      <c r="H65" s="111"/>
      <c r="I65" s="111"/>
      <c r="J65" s="111"/>
      <c r="K65" s="111"/>
      <c r="L65" s="111"/>
      <c r="M65" s="112"/>
      <c r="N65" s="69"/>
      <c r="O65" s="69"/>
      <c r="P65" s="69"/>
    </row>
    <row r="66" spans="2:16" x14ac:dyDescent="0.2">
      <c r="B66" s="77" t="s">
        <v>15</v>
      </c>
      <c r="F66" s="110"/>
      <c r="G66" s="111"/>
      <c r="H66" s="111"/>
      <c r="I66" s="111"/>
      <c r="J66" s="111"/>
      <c r="K66" s="111"/>
      <c r="L66" s="111"/>
      <c r="M66" s="112"/>
      <c r="N66" s="69"/>
      <c r="O66" s="69"/>
      <c r="P66" s="69"/>
    </row>
    <row r="67" spans="2:16" x14ac:dyDescent="0.2">
      <c r="B67" s="77" t="s">
        <v>18</v>
      </c>
      <c r="F67" s="110"/>
      <c r="G67" s="111"/>
      <c r="H67" s="111"/>
      <c r="I67" s="111"/>
      <c r="J67" s="111"/>
      <c r="K67" s="111"/>
      <c r="L67" s="111"/>
      <c r="M67" s="112"/>
      <c r="N67" s="69"/>
      <c r="O67" s="69"/>
      <c r="P67" s="69"/>
    </row>
    <row r="68" spans="2:16" x14ac:dyDescent="0.2">
      <c r="B68" s="77" t="s">
        <v>45</v>
      </c>
      <c r="F68" s="110"/>
      <c r="G68" s="111"/>
      <c r="H68" s="111"/>
      <c r="I68" s="111"/>
      <c r="J68" s="111"/>
      <c r="K68" s="111"/>
      <c r="L68" s="111"/>
      <c r="M68" s="112"/>
      <c r="N68" s="69"/>
      <c r="O68" s="69"/>
      <c r="P68" s="69"/>
    </row>
    <row r="69" spans="2:16" x14ac:dyDescent="0.2">
      <c r="B69" s="77" t="s">
        <v>0</v>
      </c>
      <c r="F69" s="110"/>
      <c r="G69" s="111"/>
      <c r="H69" s="111"/>
      <c r="I69" s="111"/>
      <c r="J69" s="111"/>
      <c r="K69" s="111"/>
      <c r="L69" s="111"/>
      <c r="M69" s="112"/>
      <c r="N69" s="69"/>
      <c r="O69" s="69"/>
      <c r="P69" s="69"/>
    </row>
    <row r="70" spans="2:16" x14ac:dyDescent="0.2">
      <c r="B70" s="77" t="s">
        <v>1</v>
      </c>
      <c r="F70" s="131"/>
      <c r="G70" s="111"/>
      <c r="H70" s="111"/>
      <c r="I70" s="111"/>
      <c r="J70" s="111"/>
      <c r="K70" s="111"/>
      <c r="L70" s="111"/>
      <c r="M70" s="112"/>
      <c r="N70" s="69"/>
      <c r="O70" s="69"/>
      <c r="P70" s="69"/>
    </row>
    <row r="71" spans="2:16" x14ac:dyDescent="0.2">
      <c r="B71" s="78" t="s">
        <v>41</v>
      </c>
      <c r="F71" s="132"/>
      <c r="G71" s="133"/>
      <c r="H71" s="133"/>
      <c r="I71" s="133"/>
      <c r="J71" s="133"/>
      <c r="K71" s="133"/>
      <c r="L71" s="133"/>
      <c r="M71" s="134"/>
      <c r="N71" s="69"/>
      <c r="O71" s="69"/>
      <c r="P71" s="69"/>
    </row>
    <row r="72" spans="2:16" x14ac:dyDescent="0.2"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6" x14ac:dyDescent="0.2">
      <c r="B73" s="127" t="s">
        <v>19</v>
      </c>
      <c r="F73" s="118"/>
      <c r="G73" s="119"/>
      <c r="H73" s="119"/>
      <c r="I73" s="119"/>
      <c r="J73" s="119"/>
      <c r="K73" s="119"/>
      <c r="L73" s="119"/>
      <c r="M73" s="120"/>
      <c r="N73" s="72"/>
      <c r="O73" s="72"/>
      <c r="P73" s="72"/>
    </row>
    <row r="74" spans="2:16" x14ac:dyDescent="0.2">
      <c r="B74" s="128"/>
      <c r="F74" s="121"/>
      <c r="G74" s="122"/>
      <c r="H74" s="122"/>
      <c r="I74" s="122"/>
      <c r="J74" s="122"/>
      <c r="K74" s="122"/>
      <c r="L74" s="122"/>
      <c r="M74" s="123"/>
      <c r="N74" s="72"/>
      <c r="O74" s="72"/>
      <c r="P74" s="72"/>
    </row>
    <row r="75" spans="2:16" ht="22.5" customHeight="1" x14ac:dyDescent="0.2">
      <c r="B75" s="129"/>
      <c r="F75" s="124"/>
      <c r="G75" s="125"/>
      <c r="H75" s="125"/>
      <c r="I75" s="125"/>
      <c r="J75" s="125"/>
      <c r="K75" s="125"/>
      <c r="L75" s="125"/>
      <c r="M75" s="126"/>
      <c r="N75" s="72"/>
      <c r="O75" s="72"/>
      <c r="P75" s="72"/>
    </row>
  </sheetData>
  <sheetProtection formatCells="0" formatColumns="0" formatRows="0" insertColumns="0" insertRows="0" insertHyperlinks="0" deleteColumns="0" deleteRows="0" selectLockedCells="1" selectUnlockedCells="1"/>
  <dataConsolidate/>
  <mergeCells count="26">
    <mergeCell ref="F73:M75"/>
    <mergeCell ref="B73:B75"/>
    <mergeCell ref="F8:K8"/>
    <mergeCell ref="F9:K9"/>
    <mergeCell ref="F10:K10"/>
    <mergeCell ref="F69:M69"/>
    <mergeCell ref="F70:M70"/>
    <mergeCell ref="F71:M71"/>
    <mergeCell ref="F66:M66"/>
    <mergeCell ref="F67:M67"/>
    <mergeCell ref="F68:M68"/>
    <mergeCell ref="F65:M65"/>
    <mergeCell ref="F64:M64"/>
    <mergeCell ref="F61:M61"/>
    <mergeCell ref="F59:M59"/>
    <mergeCell ref="F60:M60"/>
    <mergeCell ref="F56:M56"/>
    <mergeCell ref="F57:M57"/>
    <mergeCell ref="F58:M58"/>
    <mergeCell ref="F14:K14"/>
    <mergeCell ref="F15:K15"/>
    <mergeCell ref="B3:K3"/>
    <mergeCell ref="B4:K4"/>
    <mergeCell ref="F7:K7"/>
    <mergeCell ref="B1:K1"/>
    <mergeCell ref="F55:M55"/>
  </mergeCells>
  <phoneticPr fontId="0" type="noConversion"/>
  <conditionalFormatting sqref="N17 P17 G17:K17">
    <cfRule type="cellIs" dxfId="1" priority="1" stopIfTrue="1" operator="equal">
      <formula>"No disponible"</formula>
    </cfRule>
  </conditionalFormatting>
  <conditionalFormatting sqref="T18:T45">
    <cfRule type="cellIs" dxfId="0" priority="2" stopIfTrue="1" operator="equal">
      <formula>"No válido"</formula>
    </cfRule>
  </conditionalFormatting>
  <dataValidations count="7">
    <dataValidation type="list" allowBlank="1" showInputMessage="1" showErrorMessage="1" sqref="P46 N46" xr:uid="{00000000-0002-0000-0000-000000000000}">
      <formula1>#REF!</formula1>
    </dataValidation>
    <dataValidation type="list" allowBlank="1" showInputMessage="1" showErrorMessage="1" sqref="I46:J46" xr:uid="{00000000-0002-0000-0000-000001000000}">
      <formula1>$AI$2:$AI$7</formula1>
    </dataValidation>
    <dataValidation type="list" allowBlank="1" showInputMessage="1" showErrorMessage="1" sqref="F46 F52:F53" xr:uid="{00000000-0002-0000-0000-000002000000}">
      <formula1>#REF!</formula1>
    </dataValidation>
    <dataValidation type="list" errorStyle="information" showInputMessage="1" showErrorMessage="1" sqref="G46:H46" xr:uid="{00000000-0002-0000-0000-000003000000}">
      <formula1>$AG$2:$AG$5</formula1>
    </dataValidation>
    <dataValidation type="list" allowBlank="1" showInputMessage="1" showErrorMessage="1" sqref="K46" xr:uid="{00000000-0002-0000-0000-000004000000}">
      <formula1>$AH$2:$AH$7</formula1>
    </dataValidation>
    <dataValidation type="list" showInputMessage="1" showErrorMessage="1" promptTitle="Select wanted scale" sqref="F18:F45" xr:uid="{00000000-0002-0000-0000-000006000000}">
      <formula1>Escala</formula1>
    </dataValidation>
    <dataValidation type="list" errorStyle="information" showInputMessage="1" showErrorMessage="1" sqref="G52:H53" xr:uid="{00000000-0002-0000-0000-000007000000}">
      <formula1>#REF!</formula1>
    </dataValidation>
  </dataValidations>
  <pageMargins left="0.38" right="0.23622047244094491" top="0.4" bottom="0.59055118110236227" header="0.25" footer="0.59055118110236227"/>
  <pageSetup paperSize="9" scale="78" orientation="portrait" horizontalDpi="360" verticalDpi="36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'.'!$A$23:$A$24</xm:f>
          </x14:formula1>
          <xm:sqref>H18:H45</xm:sqref>
        </x14:dataValidation>
        <x14:dataValidation type="list" errorStyle="information" showInputMessage="1" showErrorMessage="1" xr:uid="{A54CE017-95C0-4BEC-83EA-489057FBC857}">
          <x14:formula1>
            <xm:f>'.'!$A$5:$A$8</xm:f>
          </x14:formula1>
          <xm:sqref>G18:G45</xm:sqref>
        </x14:dataValidation>
        <x14:dataValidation type="list" allowBlank="1" showInputMessage="1" showErrorMessage="1" xr:uid="{00000000-0002-0000-0000-000008000000}">
          <x14:formula1>
            <xm:f>'.'!$H$4:$H$59</xm:f>
          </x14:formula1>
          <xm:sqref>I18:J45</xm:sqref>
        </x14:dataValidation>
        <x14:dataValidation type="list" allowBlank="1" showInputMessage="1" showErrorMessage="1" xr:uid="{00000000-0002-0000-0000-000009000000}">
          <x14:formula1>
            <xm:f>'.'!$J$4:$J$69</xm:f>
          </x14:formula1>
          <xm:sqref>K18:K45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1"/>
  <sheetViews>
    <sheetView workbookViewId="0">
      <selection activeCell="M31" sqref="M31"/>
    </sheetView>
  </sheetViews>
  <sheetFormatPr defaultColWidth="11.42578125" defaultRowHeight="12.75" x14ac:dyDescent="0.2"/>
  <cols>
    <col min="1" max="1" width="29.85546875" customWidth="1"/>
    <col min="2" max="2" width="24.85546875" customWidth="1"/>
    <col min="3" max="4" width="10.42578125" style="2" bestFit="1" customWidth="1"/>
    <col min="5" max="6" width="9.28515625" style="2" bestFit="1" customWidth="1"/>
    <col min="7" max="7" width="2.42578125" customWidth="1"/>
    <col min="8" max="8" width="23.140625" customWidth="1"/>
    <col min="10" max="10" width="23.140625" customWidth="1"/>
  </cols>
  <sheetData>
    <row r="2" spans="1:10" x14ac:dyDescent="0.2">
      <c r="C2" s="4"/>
      <c r="D2" s="6"/>
      <c r="E2" s="4"/>
      <c r="F2" s="4"/>
    </row>
    <row r="3" spans="1:10" ht="13.5" thickBot="1" x14ac:dyDescent="0.25">
      <c r="H3" s="8" t="s">
        <v>53</v>
      </c>
      <c r="J3" s="8" t="s">
        <v>70</v>
      </c>
    </row>
    <row r="4" spans="1:10" ht="15.75" customHeight="1" thickBot="1" x14ac:dyDescent="0.25">
      <c r="A4" s="10" t="s">
        <v>26</v>
      </c>
      <c r="B4" s="13"/>
      <c r="C4" s="13"/>
      <c r="D4" s="13"/>
      <c r="E4" s="13"/>
      <c r="F4"/>
      <c r="H4" s="94" t="s">
        <v>102</v>
      </c>
      <c r="J4" s="9" t="s">
        <v>49</v>
      </c>
    </row>
    <row r="5" spans="1:10" ht="15.75" customHeight="1" x14ac:dyDescent="0.2">
      <c r="A5" s="11" t="s">
        <v>46</v>
      </c>
      <c r="B5" s="14"/>
      <c r="C5" s="14"/>
      <c r="D5" s="14"/>
      <c r="E5" s="14"/>
      <c r="F5"/>
      <c r="H5" s="94" t="s">
        <v>103</v>
      </c>
      <c r="I5" s="2"/>
      <c r="J5" s="9" t="s">
        <v>50</v>
      </c>
    </row>
    <row r="6" spans="1:10" ht="14.25" x14ac:dyDescent="0.2">
      <c r="A6" s="11" t="s">
        <v>29</v>
      </c>
      <c r="B6" s="14"/>
      <c r="C6" s="14"/>
      <c r="D6" s="14"/>
      <c r="E6" s="14"/>
      <c r="F6"/>
      <c r="H6" s="94" t="s">
        <v>104</v>
      </c>
      <c r="I6" s="2"/>
      <c r="J6" s="9" t="s">
        <v>51</v>
      </c>
    </row>
    <row r="7" spans="1:10" ht="14.25" x14ac:dyDescent="0.2">
      <c r="A7" s="11" t="s">
        <v>128</v>
      </c>
      <c r="B7" s="14"/>
      <c r="C7" s="14"/>
      <c r="D7" s="14"/>
      <c r="E7" s="14"/>
      <c r="F7"/>
      <c r="H7" s="94" t="s">
        <v>105</v>
      </c>
      <c r="I7" s="2"/>
      <c r="J7" s="9" t="s">
        <v>52</v>
      </c>
    </row>
    <row r="8" spans="1:10" ht="14.25" x14ac:dyDescent="0.2">
      <c r="A8" s="11" t="s">
        <v>74</v>
      </c>
      <c r="B8" s="14"/>
      <c r="C8" s="14"/>
      <c r="D8" s="14"/>
      <c r="E8" s="14"/>
      <c r="F8"/>
      <c r="H8" s="94" t="s">
        <v>99</v>
      </c>
      <c r="I8" s="2"/>
      <c r="J8" s="9" t="s">
        <v>99</v>
      </c>
    </row>
    <row r="9" spans="1:10" ht="14.25" x14ac:dyDescent="0.2">
      <c r="A9" s="11" t="s">
        <v>30</v>
      </c>
      <c r="B9" s="14"/>
      <c r="C9" s="14"/>
      <c r="D9" s="14"/>
      <c r="E9" s="14"/>
      <c r="F9"/>
      <c r="H9" s="92" t="s">
        <v>98</v>
      </c>
      <c r="I9" s="2"/>
      <c r="J9" s="93" t="s">
        <v>98</v>
      </c>
    </row>
    <row r="10" spans="1:10" ht="14.25" x14ac:dyDescent="0.2">
      <c r="A10" s="11" t="s">
        <v>31</v>
      </c>
      <c r="B10" s="14"/>
      <c r="C10" s="14"/>
      <c r="D10" s="14"/>
      <c r="E10" s="14"/>
      <c r="F10"/>
      <c r="H10" s="94" t="s">
        <v>97</v>
      </c>
      <c r="I10" s="2"/>
      <c r="J10" s="9" t="s">
        <v>97</v>
      </c>
    </row>
    <row r="11" spans="1:10" x14ac:dyDescent="0.2">
      <c r="B11" s="14"/>
      <c r="C11" s="14"/>
      <c r="D11" s="14"/>
      <c r="E11" s="14"/>
      <c r="F11"/>
      <c r="H11" s="92" t="s">
        <v>95</v>
      </c>
      <c r="I11" s="2"/>
      <c r="J11" s="93" t="s">
        <v>95</v>
      </c>
    </row>
    <row r="12" spans="1:10" ht="14.25" x14ac:dyDescent="0.2">
      <c r="A12" s="11"/>
      <c r="B12" s="14"/>
      <c r="C12" s="14"/>
      <c r="D12" s="14"/>
      <c r="E12" s="14"/>
      <c r="F12"/>
      <c r="H12" s="92" t="s">
        <v>96</v>
      </c>
      <c r="I12" s="2"/>
      <c r="J12" s="93" t="s">
        <v>96</v>
      </c>
    </row>
    <row r="13" spans="1:10" ht="14.25" x14ac:dyDescent="0.2">
      <c r="A13" s="11"/>
      <c r="B13" s="14"/>
      <c r="C13" s="14"/>
      <c r="D13" s="14"/>
      <c r="E13" s="14"/>
      <c r="F13"/>
      <c r="H13" s="94" t="s">
        <v>94</v>
      </c>
      <c r="I13" s="2"/>
      <c r="J13" s="9" t="s">
        <v>94</v>
      </c>
    </row>
    <row r="14" spans="1:10" ht="14.25" x14ac:dyDescent="0.2">
      <c r="A14" s="11"/>
      <c r="B14" s="14"/>
      <c r="C14" s="14"/>
      <c r="D14" s="14"/>
      <c r="E14" s="14"/>
      <c r="F14"/>
      <c r="H14" s="92" t="s">
        <v>92</v>
      </c>
      <c r="I14" s="2"/>
      <c r="J14" s="93" t="s">
        <v>92</v>
      </c>
    </row>
    <row r="15" spans="1:10" ht="14.25" x14ac:dyDescent="0.2">
      <c r="A15" s="11"/>
      <c r="B15" s="14"/>
      <c r="C15" s="14"/>
      <c r="D15" s="14"/>
      <c r="E15" s="14"/>
      <c r="F15"/>
      <c r="H15" s="92" t="s">
        <v>93</v>
      </c>
      <c r="I15" s="2"/>
      <c r="J15" s="93" t="s">
        <v>93</v>
      </c>
    </row>
    <row r="16" spans="1:10" ht="14.25" x14ac:dyDescent="0.2">
      <c r="A16" s="11"/>
      <c r="B16" s="14"/>
      <c r="C16" s="14"/>
      <c r="D16" s="14"/>
      <c r="E16" s="14"/>
      <c r="F16"/>
      <c r="H16" s="94" t="s">
        <v>91</v>
      </c>
      <c r="I16" s="2"/>
      <c r="J16" s="9" t="s">
        <v>91</v>
      </c>
    </row>
    <row r="17" spans="1:10" ht="14.25" x14ac:dyDescent="0.2">
      <c r="A17" s="11"/>
      <c r="B17" s="14"/>
      <c r="C17" s="14"/>
      <c r="D17" s="14"/>
      <c r="E17" s="14"/>
      <c r="F17"/>
      <c r="H17" s="92" t="s">
        <v>89</v>
      </c>
      <c r="I17" s="2"/>
      <c r="J17" s="93" t="s">
        <v>89</v>
      </c>
    </row>
    <row r="18" spans="1:10" ht="15" thickBot="1" x14ac:dyDescent="0.25">
      <c r="A18" s="12"/>
      <c r="B18" s="14"/>
      <c r="C18" s="14"/>
      <c r="D18" s="14"/>
      <c r="E18" s="14"/>
      <c r="F18"/>
      <c r="H18" s="92" t="s">
        <v>88</v>
      </c>
      <c r="I18" s="2"/>
      <c r="J18" s="93" t="s">
        <v>88</v>
      </c>
    </row>
    <row r="19" spans="1:10" ht="14.25" x14ac:dyDescent="0.2">
      <c r="A19" s="1" t="s">
        <v>129</v>
      </c>
      <c r="B19" s="5"/>
      <c r="H19" s="92" t="s">
        <v>90</v>
      </c>
      <c r="J19" s="93" t="s">
        <v>90</v>
      </c>
    </row>
    <row r="20" spans="1:10" ht="14.25" x14ac:dyDescent="0.2">
      <c r="A20" s="1" t="s">
        <v>130</v>
      </c>
      <c r="B20" s="3"/>
      <c r="H20" s="94" t="s">
        <v>127</v>
      </c>
      <c r="J20" s="9" t="s">
        <v>127</v>
      </c>
    </row>
    <row r="21" spans="1:10" ht="14.25" x14ac:dyDescent="0.2">
      <c r="A21" s="1" t="s">
        <v>131</v>
      </c>
      <c r="B21" s="3"/>
      <c r="H21" s="92" t="s">
        <v>87</v>
      </c>
      <c r="J21" s="93" t="s">
        <v>100</v>
      </c>
    </row>
    <row r="22" spans="1:10" ht="14.25" x14ac:dyDescent="0.2">
      <c r="A22" s="1" t="s">
        <v>132</v>
      </c>
      <c r="B22" s="3"/>
      <c r="H22" s="97" t="s">
        <v>135</v>
      </c>
      <c r="J22" s="93" t="s">
        <v>137</v>
      </c>
    </row>
    <row r="23" spans="1:10" ht="14.25" x14ac:dyDescent="0.2">
      <c r="A23" s="7" t="s">
        <v>48</v>
      </c>
      <c r="H23" s="97" t="s">
        <v>136</v>
      </c>
      <c r="J23" s="93" t="s">
        <v>138</v>
      </c>
    </row>
    <row r="24" spans="1:10" ht="14.25" x14ac:dyDescent="0.2">
      <c r="A24" s="7" t="s">
        <v>47</v>
      </c>
      <c r="H24" s="97" t="s">
        <v>138</v>
      </c>
      <c r="J24" s="9" t="s">
        <v>76</v>
      </c>
    </row>
    <row r="25" spans="1:10" x14ac:dyDescent="0.2">
      <c r="H25" s="94" t="s">
        <v>106</v>
      </c>
      <c r="J25" s="9" t="s">
        <v>77</v>
      </c>
    </row>
    <row r="26" spans="1:10" x14ac:dyDescent="0.2">
      <c r="H26" s="94" t="s">
        <v>107</v>
      </c>
      <c r="J26" s="9" t="s">
        <v>78</v>
      </c>
    </row>
    <row r="27" spans="1:10" x14ac:dyDescent="0.2">
      <c r="H27" s="94" t="s">
        <v>108</v>
      </c>
      <c r="J27" s="9" t="s">
        <v>54</v>
      </c>
    </row>
    <row r="28" spans="1:10" x14ac:dyDescent="0.2">
      <c r="H28" s="94" t="s">
        <v>109</v>
      </c>
      <c r="J28" s="9" t="s">
        <v>55</v>
      </c>
    </row>
    <row r="29" spans="1:10" x14ac:dyDescent="0.2">
      <c r="H29" s="94" t="s">
        <v>110</v>
      </c>
      <c r="J29" s="9" t="s">
        <v>56</v>
      </c>
    </row>
    <row r="30" spans="1:10" x14ac:dyDescent="0.2">
      <c r="H30" s="94" t="s">
        <v>111</v>
      </c>
      <c r="J30" s="9" t="s">
        <v>57</v>
      </c>
    </row>
    <row r="31" spans="1:10" x14ac:dyDescent="0.2">
      <c r="H31" s="93" t="s">
        <v>134</v>
      </c>
      <c r="J31" s="9" t="s">
        <v>58</v>
      </c>
    </row>
    <row r="32" spans="1:10" x14ac:dyDescent="0.2">
      <c r="H32" s="94" t="s">
        <v>112</v>
      </c>
      <c r="J32" s="93" t="s">
        <v>139</v>
      </c>
    </row>
    <row r="33" spans="8:10" x14ac:dyDescent="0.2">
      <c r="H33" s="94" t="s">
        <v>113</v>
      </c>
      <c r="J33" s="94" t="s">
        <v>111</v>
      </c>
    </row>
    <row r="34" spans="8:10" x14ac:dyDescent="0.2">
      <c r="H34" s="94" t="s">
        <v>114</v>
      </c>
      <c r="J34" s="93" t="s">
        <v>134</v>
      </c>
    </row>
    <row r="35" spans="8:10" x14ac:dyDescent="0.2">
      <c r="H35" s="97" t="s">
        <v>140</v>
      </c>
      <c r="J35" s="94" t="s">
        <v>112</v>
      </c>
    </row>
    <row r="36" spans="8:10" x14ac:dyDescent="0.2">
      <c r="H36" s="94" t="s">
        <v>84</v>
      </c>
      <c r="J36" s="9" t="s">
        <v>79</v>
      </c>
    </row>
    <row r="37" spans="8:10" x14ac:dyDescent="0.2">
      <c r="H37" s="92" t="s">
        <v>85</v>
      </c>
      <c r="J37" s="93" t="s">
        <v>140</v>
      </c>
    </row>
    <row r="38" spans="8:10" x14ac:dyDescent="0.2">
      <c r="H38" s="92" t="s">
        <v>86</v>
      </c>
      <c r="J38" s="9" t="s">
        <v>84</v>
      </c>
    </row>
    <row r="39" spans="8:10" x14ac:dyDescent="0.2">
      <c r="H39" s="92" t="s">
        <v>83</v>
      </c>
      <c r="J39" t="s">
        <v>101</v>
      </c>
    </row>
    <row r="40" spans="8:10" x14ac:dyDescent="0.2">
      <c r="H40" s="94" t="s">
        <v>81</v>
      </c>
      <c r="J40" t="s">
        <v>86</v>
      </c>
    </row>
    <row r="41" spans="8:10" x14ac:dyDescent="0.2">
      <c r="H41" s="95" t="s">
        <v>82</v>
      </c>
      <c r="J41" s="93" t="s">
        <v>83</v>
      </c>
    </row>
    <row r="42" spans="8:10" x14ac:dyDescent="0.2">
      <c r="H42" s="96" t="s">
        <v>59</v>
      </c>
      <c r="J42" s="9" t="s">
        <v>81</v>
      </c>
    </row>
    <row r="43" spans="8:10" x14ac:dyDescent="0.2">
      <c r="H43" s="94" t="s">
        <v>73</v>
      </c>
      <c r="J43" s="93" t="s">
        <v>82</v>
      </c>
    </row>
    <row r="44" spans="8:10" x14ac:dyDescent="0.2">
      <c r="H44" s="94" t="s">
        <v>115</v>
      </c>
      <c r="J44" s="9" t="s">
        <v>80</v>
      </c>
    </row>
    <row r="45" spans="8:10" x14ac:dyDescent="0.2">
      <c r="H45" s="94" t="s">
        <v>116</v>
      </c>
      <c r="J45" s="9" t="s">
        <v>71</v>
      </c>
    </row>
    <row r="46" spans="8:10" x14ac:dyDescent="0.2">
      <c r="H46" s="94" t="s">
        <v>117</v>
      </c>
      <c r="J46" s="9" t="s">
        <v>60</v>
      </c>
    </row>
    <row r="47" spans="8:10" x14ac:dyDescent="0.2">
      <c r="H47" s="94" t="s">
        <v>118</v>
      </c>
      <c r="J47" s="9" t="s">
        <v>61</v>
      </c>
    </row>
    <row r="48" spans="8:10" x14ac:dyDescent="0.2">
      <c r="H48" s="94" t="s">
        <v>119</v>
      </c>
      <c r="J48" s="9" t="s">
        <v>62</v>
      </c>
    </row>
    <row r="49" spans="8:10" x14ac:dyDescent="0.2">
      <c r="H49" s="94" t="s">
        <v>120</v>
      </c>
      <c r="J49" s="9" t="s">
        <v>63</v>
      </c>
    </row>
    <row r="50" spans="8:10" x14ac:dyDescent="0.2">
      <c r="H50" s="97" t="s">
        <v>141</v>
      </c>
      <c r="J50" s="9" t="s">
        <v>64</v>
      </c>
    </row>
    <row r="51" spans="8:10" x14ac:dyDescent="0.2">
      <c r="H51" s="94" t="s">
        <v>121</v>
      </c>
      <c r="J51" s="9" t="s">
        <v>65</v>
      </c>
    </row>
    <row r="52" spans="8:10" x14ac:dyDescent="0.2">
      <c r="H52" s="94" t="s">
        <v>122</v>
      </c>
      <c r="J52" s="98" t="s">
        <v>141</v>
      </c>
    </row>
    <row r="53" spans="8:10" x14ac:dyDescent="0.2">
      <c r="H53" s="94" t="s">
        <v>123</v>
      </c>
      <c r="J53" s="9" t="s">
        <v>66</v>
      </c>
    </row>
    <row r="54" spans="8:10" x14ac:dyDescent="0.2">
      <c r="H54" s="96" t="s">
        <v>142</v>
      </c>
      <c r="J54" s="9" t="s">
        <v>67</v>
      </c>
    </row>
    <row r="55" spans="8:10" x14ac:dyDescent="0.2">
      <c r="H55" s="96" t="s">
        <v>143</v>
      </c>
      <c r="J55" s="9" t="s">
        <v>68</v>
      </c>
    </row>
    <row r="56" spans="8:10" x14ac:dyDescent="0.2">
      <c r="H56" s="94" t="s">
        <v>75</v>
      </c>
      <c r="J56" s="93" t="s">
        <v>142</v>
      </c>
    </row>
    <row r="57" spans="8:10" x14ac:dyDescent="0.2">
      <c r="H57" s="94" t="s">
        <v>124</v>
      </c>
      <c r="J57" s="9" t="s">
        <v>75</v>
      </c>
    </row>
    <row r="58" spans="8:10" x14ac:dyDescent="0.2">
      <c r="H58" s="94" t="s">
        <v>125</v>
      </c>
      <c r="J58" s="9" t="s">
        <v>69</v>
      </c>
    </row>
    <row r="59" spans="8:10" x14ac:dyDescent="0.2">
      <c r="H59" s="94" t="s">
        <v>126</v>
      </c>
    </row>
    <row r="61" spans="8:10" x14ac:dyDescent="0.2">
      <c r="J61" s="9"/>
    </row>
  </sheetData>
  <phoneticPr fontId="4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6</vt:i4>
      </vt:variant>
    </vt:vector>
  </HeadingPairs>
  <TitlesOfParts>
    <vt:vector size="8" baseType="lpstr">
      <vt:lpstr>Pedido</vt:lpstr>
      <vt:lpstr>.</vt:lpstr>
      <vt:lpstr>Pedido!Afdrukbereik</vt:lpstr>
      <vt:lpstr>Escala</vt:lpstr>
      <vt:lpstr>Modif3</vt:lpstr>
      <vt:lpstr>Modif5</vt:lpstr>
      <vt:lpstr>Modifbase</vt:lpstr>
      <vt:lpstr>Purificación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Isogen Life Science</dc:creator>
  <cp:lastModifiedBy>Ilja Kroon</cp:lastModifiedBy>
  <cp:lastPrinted>2020-01-31T12:36:06Z</cp:lastPrinted>
  <dcterms:created xsi:type="dcterms:W3CDTF">2000-05-17T20:02:23Z</dcterms:created>
  <dcterms:modified xsi:type="dcterms:W3CDTF">2022-01-17T14:31:03Z</dcterms:modified>
</cp:coreProperties>
</file>